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7490" windowHeight="11010" tabRatio="712" activeTab="2"/>
  </bookViews>
  <sheets>
    <sheet name="Leírás" sheetId="3" r:id="rId1"/>
    <sheet name="Szakmai Feladat" sheetId="6" r:id="rId2"/>
    <sheet name="Pénzügyi feladat" sheetId="4" r:id="rId3"/>
    <sheet name="Megoldás" sheetId="7" r:id="rId4"/>
    <sheet name="Pénzügyi feladat segédtáblák" sheetId="2" r:id="rId5"/>
  </sheets>
  <definedNames>
    <definedName name="_ftn1" localSheetId="4">'Pénzügyi feladat segédtáblák'!$A$49</definedName>
    <definedName name="_ftnref1" localSheetId="4">'Pénzügyi feladat segédtáblák'!$D$41</definedName>
    <definedName name="_xlnm.Print_Area" localSheetId="2">'Pénzügyi feladat'!$A$1:$I$21</definedName>
  </definedNames>
  <calcPr calcId="145621"/>
</workbook>
</file>

<file path=xl/calcChain.xml><?xml version="1.0" encoding="utf-8"?>
<calcChain xmlns="http://schemas.openxmlformats.org/spreadsheetml/2006/main">
  <c r="D6" i="7" l="1"/>
  <c r="C6" i="7"/>
  <c r="D5" i="7"/>
  <c r="C5" i="7"/>
  <c r="D4" i="7"/>
  <c r="C4" i="7"/>
  <c r="D35" i="4"/>
  <c r="C35" i="4"/>
  <c r="D34" i="4"/>
  <c r="C34" i="4"/>
  <c r="D33" i="4"/>
  <c r="C33" i="4"/>
  <c r="D26" i="4"/>
  <c r="C26" i="4"/>
  <c r="D25" i="4"/>
  <c r="C25" i="4"/>
  <c r="F14" i="7"/>
  <c r="B14" i="7"/>
  <c r="F13" i="7"/>
  <c r="B13" i="7"/>
  <c r="F12" i="7"/>
  <c r="B12" i="7"/>
  <c r="E6" i="7"/>
  <c r="F6" i="7"/>
  <c r="B6" i="7"/>
  <c r="E5" i="7"/>
  <c r="B5" i="7"/>
  <c r="F5" i="7" s="1"/>
  <c r="E4" i="7"/>
  <c r="F4" i="7"/>
  <c r="B4" i="7"/>
  <c r="B35" i="4"/>
  <c r="B34" i="4"/>
  <c r="B33" i="4"/>
  <c r="E27" i="4"/>
  <c r="E26" i="4"/>
  <c r="E25" i="4"/>
  <c r="D27" i="4"/>
  <c r="C27" i="4"/>
  <c r="B27" i="4"/>
  <c r="B26" i="4"/>
  <c r="B25" i="4"/>
  <c r="F7" i="7" l="1"/>
  <c r="F15" i="7"/>
  <c r="F35" i="4"/>
  <c r="F34" i="4"/>
  <c r="F33" i="4"/>
  <c r="F27" i="4"/>
  <c r="F26" i="4"/>
  <c r="F25" i="4"/>
  <c r="F28" i="4" s="1"/>
  <c r="F36" i="4" l="1"/>
  <c r="F27" i="7"/>
  <c r="F26" i="7"/>
  <c r="F25" i="7"/>
</calcChain>
</file>

<file path=xl/sharedStrings.xml><?xml version="1.0" encoding="utf-8"?>
<sst xmlns="http://schemas.openxmlformats.org/spreadsheetml/2006/main" count="184" uniqueCount="132">
  <si>
    <t>Nemzetközi partnertalálkozók</t>
  </si>
  <si>
    <t>Rendkívüli költségek</t>
  </si>
  <si>
    <t>Projektmenedzsment költség:</t>
  </si>
  <si>
    <t>Nemzetközi partnertalálkozók:</t>
  </si>
  <si>
    <t>partnerintézmény részére</t>
  </si>
  <si>
    <t>500 euró/hónap</t>
  </si>
  <si>
    <t>távolsági sáv:</t>
  </si>
  <si>
    <t>0-99 km</t>
  </si>
  <si>
    <t>0 euró</t>
  </si>
  <si>
    <t>575 euró</t>
  </si>
  <si>
    <t>100-1999 km</t>
  </si>
  <si>
    <t>2000 km felett</t>
  </si>
  <si>
    <t>760 euró</t>
  </si>
  <si>
    <t>250 euró/hónap</t>
  </si>
  <si>
    <t xml:space="preserve">Tanulási/oktatási/képzési célú tevékenység </t>
  </si>
  <si>
    <t>Utazási költség</t>
  </si>
  <si>
    <t>Megélhetési költség</t>
  </si>
  <si>
    <t>küldő fél viseli a költségeket</t>
  </si>
  <si>
    <t>küldő fél költsége</t>
  </si>
  <si>
    <t>Összesen</t>
  </si>
  <si>
    <t>tényleges költségek 75%-a támogatható</t>
  </si>
  <si>
    <t>Nyelvi felkészítés</t>
  </si>
  <si>
    <t>Kizárólag a hosszú távú (60 nap fölött) oktatási/képzési célú tevékenységek esetén számolható el 150 euró/személy összegben, indokolt esetben.</t>
  </si>
  <si>
    <t>Rendkívüli költségek:</t>
  </si>
  <si>
    <t xml:space="preserve">Hosszú távú képzési/oktatási tevékenység </t>
  </si>
  <si>
    <t>Oktatás és szakértés intenzív tanulmányi programokban,</t>
  </si>
  <si>
    <t xml:space="preserve">Diákok hosszú távú mobilitása </t>
  </si>
  <si>
    <t>(Kísérő személyek minden tevékenységben)</t>
  </si>
  <si>
    <t>Rövid távú tanulási célú tevékenységek (tanulási célú vegyes típusú mobilitás, diákok rövid távú mobilitása intenzív tanulmányi programok)</t>
  </si>
  <si>
    <t>ld. Guide</t>
  </si>
  <si>
    <t>Rövid távú közös képzési események munkatársaknak, szakembereknek, oktatóknak; Oktatás és szakértés intenzív tanulmányi programokban (és kísérő személyek)</t>
  </si>
  <si>
    <t>Űrlap megfelelő pontja</t>
  </si>
  <si>
    <t>Projekt előkészítése</t>
  </si>
  <si>
    <t>G.</t>
  </si>
  <si>
    <t xml:space="preserve">F. </t>
  </si>
  <si>
    <t>E.</t>
  </si>
  <si>
    <t>E.1</t>
  </si>
  <si>
    <t>D</t>
  </si>
  <si>
    <t>C.</t>
  </si>
  <si>
    <t>B.</t>
  </si>
  <si>
    <t xml:space="preserve">G1. </t>
  </si>
  <si>
    <t xml:space="preserve">H.1. </t>
  </si>
  <si>
    <t>H.2.</t>
  </si>
  <si>
    <t>H.3.</t>
  </si>
  <si>
    <t>A projekt megvalósításával, koordinálásával kapcsolatosan projektnyitó találkozót terveztek a projekt első hónapjában. Itt véglegesítik az előzetesen elkészített munkatervet, a partnerek közti pontos feladatmegosztást, az indikátorokat, pontosítják a disszeminációs tervet és az iskolai beépülést szolgáló tevékenységeket. A finnországi (Helsinki) találkozón a következő résztvevőkkel számolnak: 5 magyar (3 a koordinátor részéről, 2 a partner részéről) résztvevő, 5 görög, és 3 finn résztvevő.</t>
  </si>
  <si>
    <t>A fenti tevékyenségek támogatása mellett a projekt futamideje alatt az alábbi költségek merülnek fel: irodaszerek (összesen 10 euró), rezsi (összesen 100 euró), postaköltségek (összesen 10 euró), szakirodalom vásárlása (összesen 100 euró), elkészített projektösszefoglaló tanulmány nyomtatása, lektorálása (összesen 200 euró), laptop beszerzés (összesen 2000 euró), bankszámlanyitási és vezetési költségek (összesen 10 euró), projektmenedzser bére (összesen 1000 euró)</t>
  </si>
  <si>
    <t>Milyen tevékenységek, adatok illenek az alábbi helyekre? (amennyi a pályázatban szerepel)</t>
  </si>
  <si>
    <t>Projekt alapadatai (projekt nyelve, címe, időtartama, pályázó teljes neve, releváns nemzeti iroda)</t>
  </si>
  <si>
    <t>Prioritások (Mely prioritásokhoz illeszthető leginkább a projekt? Miért?)</t>
  </si>
  <si>
    <t>Intézmények adatai (PIC kód, teljes név, OM azonosító, cím, honlap, email cím, tel. szám, típus, háttérkorábbi Uniós pályázatok, hivatalos képviselő, kapcsolattartó)</t>
  </si>
  <si>
    <t>Részvevők (közvetlen/közvetett célcsoport érintettsége, hátrányos helyzetű tanulók)</t>
  </si>
  <si>
    <t>Projekt leírása (miért jött létre a projekt, hogyan egészít ki más projekteket, projektpartnerek kiválasztása, feladatmegosztás, várható eredmények)</t>
  </si>
  <si>
    <t>Mérés-értékelés (partnerek kommunikációja, kockázatkezelés, monitoring, projekt sikerességének mérése)</t>
  </si>
  <si>
    <t>Tanulási/oktatási/képzési tevékenység (hozzáadott értéke, adatai - típusa, résztvevők száma, leírása, helyszíne)</t>
  </si>
  <si>
    <t>Hatás (közvetlen, közvetett célcsoport, mérés)</t>
  </si>
  <si>
    <t>Disszemináció (célcsoportok partnerségn belül és kívül, felelős, elérhető, nyilvános)</t>
  </si>
  <si>
    <t>Fenntarthatóság (mely tevékenységek maradnak fent)</t>
  </si>
  <si>
    <t xml:space="preserve"> Szakmailag támogatható tevékenységek (egész partnerségre nézve)</t>
  </si>
  <si>
    <t>koordinátor intézmény részére</t>
  </si>
  <si>
    <t>10-99 km között: 20 euró/személy</t>
  </si>
  <si>
    <t>100-499 km között: 180 euró/személy</t>
  </si>
  <si>
    <t>500-1999 km között: 275 km/személy</t>
  </si>
  <si>
    <t>2000-2999 km között: 360 km/személy</t>
  </si>
  <si>
    <t>3000-3999 km között: 530 euró/személy</t>
  </si>
  <si>
    <t>4000-7999 km között: 820 euró/személy</t>
  </si>
  <si>
    <t xml:space="preserve">A koordináló szervezet 3 munkatársát szakmai képzésre küldi 7 napra Görögországba (Athén) 5 napra, melyen a projekt céljaival összefüggésben csoportszervezési, nem-formális pedagógiai módszereket sajátítanak el, illetve digitális programokat az olvasás- és íráskészség fejlesztésére vonatkozóan. A találkozón helyi jó példákkal ismerkedhetnek meg, illetve az athéni egyetem pedagógiai karának professzoraitól is előadást hallgatnak meg. Athénban helyi oktatással foglalkozó civil szervezetek is nagyban segítik az iskola munkáját, az ő támogató tevékenységükkel is megismerkednek a résztvevők. </t>
  </si>
  <si>
    <t>Projektmenedzsment és megvalósítás (milyen tevékenységeket valósítanak meg ebből a költségvetési tételből, alkalmazott módszerek)</t>
  </si>
  <si>
    <t xml:space="preserve">A projekt eredményeinek terjesztésével kapcsolatos tevékenységek a szakmai projekttevékenységekhez szorosan kacsolódnak, a helyi tevékenységek és a mobilitások is ismertetésre kerülnek az iskolában, illetve a helyi és regionális médiában is és rendezvényeken keresztül. A projekt nemzetközi disszeminációjáért a finn partner felelős, ő koordinálja a honlapot és a projektblogot is. Az intézményi beépülést elősegítendő a humán tartalmú (elsősorban a magyar) órák kereteibe épül be elsősorban a projektben elsajátított tudás, de az osztályfőnöki és az informatikai órák anyaga is bővül (pl. honlapszerkesztési ismeretek, közösségi média felelős használata stb.), mely eredmények a projekt után is fennmaradnak. A projektről projektösszefoglaló tanulmány készül. </t>
  </si>
  <si>
    <t>A projekt tervezésekor fókusz- és kontrollcsoportot határoztak meg az iskolában (minden évfolyamon 2-t) és meghatározták a bevonni kívánt diákok körét. A projekt folyamán bemeneti- és kimeneti méréseket végeznek minden félévre vonatkozóan, illetve a projektben megvalósított találkozók után is kérdőívvel ellenőrizték a találkozó hatékonyságát. A mérés-értékelési folyamatok kézbentartásáért a másik magyar iskola a felelős.  Ezek alapján a megvalósítás során a munkatervet folyamatosan felülvizsgálják. Szintés előzetesen megállapították azokat lépéseket, melyek a projektben felmerülő potenciális nehézségek esetén teendőek: pl. kommunikációs, anyagi, adminisztrációs. Az intézmények Skype-on, Google Drive-on és az eTwinning felületen tartják a kapcsolatot, illetve tervezik a Moodle használatát is, mely a finn partnernél bevált projektmenedzsment eszköz. A finn iskola a digitális módszertan kialakítását és átvételit felügyeli</t>
  </si>
  <si>
    <t xml:space="preserve">A projekt 24 hónap futamidejű, amelyben 4 intézmény vesz részt. A vidéki iskola a koordinátor, egy finn (távolság:1500 km), egy másik magyar (távolság: 150 km) és egy görög szervezet (távolság 1700 km) pedig a partnerek. A partnerek kiválasztásakor SWOT analízist végeztek, felmérték a partnerségben szereplő intézmények erősségeit és hozzáadott szakmai tudását. A partnerségben szereplő intézmények mind hasonló problémákat azonosítottak saját intézményükben, illetve mindannyian különböző gyakorlatokat fejlesztettek ki a jelenség kezelésére. </t>
  </si>
  <si>
    <r>
      <rPr>
        <b/>
        <i/>
        <u/>
        <sz val="12"/>
        <color rgb="FF000000"/>
        <rFont val="Calibri"/>
        <family val="2"/>
        <charset val="238"/>
        <scheme val="minor"/>
      </rPr>
      <t>"Olvasásra hangolva!"</t>
    </r>
    <r>
      <rPr>
        <u/>
        <sz val="12"/>
        <color rgb="FF000000"/>
        <rFont val="Calibri"/>
        <family val="2"/>
        <charset val="238"/>
        <scheme val="minor"/>
      </rPr>
      <t xml:space="preserve"> Iskolai-, óvodai stratégiai partnerségi projekt leírása: </t>
    </r>
  </si>
  <si>
    <t>Intézmény</t>
  </si>
  <si>
    <t>Magyar Iskola</t>
  </si>
  <si>
    <t>Finn Iskola</t>
  </si>
  <si>
    <t>Projekt menedzsment</t>
  </si>
  <si>
    <t>Tanulási/oktatási/képzési tevékenységek (projektbe ágyazott mobilitások)</t>
  </si>
  <si>
    <t>Román Iskola</t>
  </si>
  <si>
    <t>Egyéb költségek:</t>
  </si>
  <si>
    <t>Irodaszerek vásárlása: 100-100-100 euró</t>
  </si>
  <si>
    <t>partner intézmény részére</t>
  </si>
  <si>
    <t>Tanulási/oktatási/képzési célú tevékenység, utazási költség</t>
  </si>
  <si>
    <t>20 euró/személy</t>
  </si>
  <si>
    <t xml:space="preserve">10-99 km között </t>
  </si>
  <si>
    <t>100-499 km között</t>
  </si>
  <si>
    <t>500-1999 km között</t>
  </si>
  <si>
    <t>2000-2999 km között:</t>
  </si>
  <si>
    <t>távolsági sáv</t>
  </si>
  <si>
    <t>támogatás</t>
  </si>
  <si>
    <t>Tanulási/oktatási/képzési célú tevékenység, megélhetési költség</t>
  </si>
  <si>
    <t>Munkatársak, kísérő személyek mobilitása esetén</t>
  </si>
  <si>
    <t>Diákok mobilitása esetén</t>
  </si>
  <si>
    <t>A projekt megjelenése a magyar sajtóban: 100 euró</t>
  </si>
  <si>
    <t>A teljes összeg 75%-a igényelhető</t>
  </si>
  <si>
    <t>utazás</t>
  </si>
  <si>
    <t>megélhetés</t>
  </si>
  <si>
    <t>Megoldás 1.</t>
  </si>
  <si>
    <t>Megoldás 2.</t>
  </si>
  <si>
    <t>Megoldás 3.</t>
  </si>
  <si>
    <t>360 euró/személy</t>
  </si>
  <si>
    <t>első 14 napon: 58 euró/nap/fő, 15-60 napokon 42 euró/nap/fő</t>
  </si>
  <si>
    <t>első 14 napon: 106 euró/nap/fő, 15-60 napokon 74 euró/nap/fő</t>
  </si>
  <si>
    <t>tevékenység 14. napjáig: 58 eur/nap/fő, tevékenység 15-60.napjáig 42 eur/nap/fő</t>
  </si>
  <si>
    <t>tevékenység 14. napjáig: 106 eur/nap/fő, tevékenység 15-60.napjáig 74 eur/nap/fő</t>
  </si>
  <si>
    <t>8000 km felett: 1500 euró/személy</t>
  </si>
  <si>
    <t>PM</t>
  </si>
  <si>
    <t>5*4*106</t>
  </si>
  <si>
    <t>rendkívüli költség</t>
  </si>
  <si>
    <t>180 euró/személy</t>
  </si>
  <si>
    <t>275 euró/személy</t>
  </si>
  <si>
    <t>Az iskolák vezetősége és tanárai új nyelvoktatási irányokat keresnek, erősen támaszkodva a gyerekek már meglévő idegennyelvi szókincsére. Ezért a partnerek egymás nyelvén kívánnak órákat adni a diákmobilitások keretében, illetve sor kerül a tanárok képzésére is.</t>
  </si>
  <si>
    <t>24 hónapos futamidejű projekt, melyben a magyar koordinátor iskola (Budapest) mellett egy spanyol (Kanári-Szigetek) és egy görög iskola (Thessaloniki) venne még részt.</t>
  </si>
  <si>
    <t>Saját módszertani füzet és kapcsolódó CD előállítása: 500-500 euró partnerenként</t>
  </si>
  <si>
    <t>Spanyol Iskola</t>
  </si>
  <si>
    <t>Görög Iskola</t>
  </si>
  <si>
    <t>3000-3999 km között</t>
  </si>
  <si>
    <t>530 euró/személy</t>
  </si>
  <si>
    <t>5*530</t>
  </si>
  <si>
    <t>Szakirodalom beszerzése a magyar és a spanyol iskolában 100-100 euró</t>
  </si>
  <si>
    <t>A spanyol közös tréninget megtartó külsős tréner költségei: 400 euró</t>
  </si>
  <si>
    <t>24*500</t>
  </si>
  <si>
    <t>24*250</t>
  </si>
  <si>
    <t>100*0,75+500*0,75</t>
  </si>
  <si>
    <t>100*0,75+500*0,75+400*075</t>
  </si>
  <si>
    <t>500*0,75</t>
  </si>
  <si>
    <t xml:space="preserve">Hosszú távú diákmobilitás esetén </t>
  </si>
  <si>
    <t>Görögország esetében 147 euró/hónap/fő</t>
  </si>
  <si>
    <t>Görögországban szerveznek egy hosszú távú mobilitást a diákok számára. Országonként (magyar iskola és spanyol iskola) 4-4 diák utazik ki 3 hónapra. Minden diákcsoportot 3 napra 1-1 tanár elkísér az utazás során. A közös nyelv az angol, nyelvi felkészítésre nem igényelnek támogatást.</t>
  </si>
  <si>
    <t xml:space="preserve">A spanyol partnernél egy 4 napos közös rövid távú munkatársi képzést terveznek, melyen mindegyik országból 5-5 fő venne részt. A magyar intézménytől a spanyol iskola 3694 km-re, míg a görög iskola 823 km-re található. A spanyol és a görög intézmény egymástól 3774 km-re fekszik. </t>
  </si>
  <si>
    <t>5*530+4*275+275</t>
  </si>
  <si>
    <t>5*4*106+4*3*147+3*106</t>
  </si>
  <si>
    <t>4*530+530</t>
  </si>
  <si>
    <t>4*3*147+3*106</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</si>
</sst>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38"/>
      <scheme val="minor"/>
    </font>
    <font>
      <b/>
      <sz val="11"/>
      <color theme="1"/>
      <name val="Calibri"/>
      <family val="2"/>
      <charset val="238"/>
      <scheme val="minor"/>
    </font>
    <font>
      <b/>
      <sz val="11"/>
      <color rgb="FF000000"/>
      <name val="Arial"/>
      <family val="2"/>
      <charset val="238"/>
    </font>
    <font>
      <sz val="11"/>
      <color rgb="FF000000"/>
      <name val="Arial"/>
      <family val="2"/>
      <charset val="238"/>
    </font>
    <font>
      <b/>
      <i/>
      <sz val="11"/>
      <color rgb="FF000000"/>
      <name val="Arial"/>
      <family val="2"/>
      <charset val="238"/>
    </font>
    <font>
      <sz val="11"/>
      <color rgb="FF3A3A3A"/>
      <name val="Calibri"/>
      <family val="2"/>
      <charset val="238"/>
      <scheme val="minor"/>
    </font>
    <font>
      <sz val="9"/>
      <color theme="1"/>
      <name val="Tahoma"/>
      <family val="2"/>
      <charset val="238"/>
    </font>
    <font>
      <sz val="12"/>
      <color theme="1"/>
      <name val="Calibri"/>
      <family val="2"/>
      <charset val="238"/>
      <scheme val="minor"/>
    </font>
    <font>
      <sz val="12"/>
      <color rgb="FF000000"/>
      <name val="Calibri"/>
      <family val="2"/>
      <charset val="238"/>
      <scheme val="minor"/>
    </font>
    <font>
      <u/>
      <sz val="12"/>
      <color rgb="FF000000"/>
      <name val="Calibri"/>
      <family val="2"/>
      <charset val="238"/>
      <scheme val="minor"/>
    </font>
    <font>
      <b/>
      <i/>
      <u/>
      <sz val="12"/>
      <color rgb="FF000000"/>
      <name val="Calibri"/>
      <family val="2"/>
      <charset val="238"/>
      <scheme val="minor"/>
    </font>
    <font>
      <b/>
      <sz val="12"/>
      <color rgb="FF000000"/>
      <name val="Arial"/>
      <family val="2"/>
      <charset val="238"/>
    </font>
    <font>
      <sz val="12"/>
      <color rgb="FF000000"/>
      <name val="Arial"/>
      <family val="2"/>
      <charset val="238"/>
    </font>
    <font>
      <sz val="12"/>
      <color theme="1"/>
      <name val="Arial"/>
      <family val="2"/>
      <charset val="238"/>
    </font>
    <font>
      <b/>
      <i/>
      <sz val="12"/>
      <color rgb="FF000000"/>
      <name val="Arial"/>
      <family val="2"/>
      <charset val="238"/>
    </font>
    <font>
      <b/>
      <i/>
      <sz val="12"/>
      <color theme="1"/>
      <name val="Arial"/>
      <family val="2"/>
      <charset val="238"/>
    </font>
    <font>
      <i/>
      <sz val="11"/>
      <color theme="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130">
    <xf numFmtId="0" fontId="0" fillId="0" borderId="0" xfId="0"/>
    <xf numFmtId="0" fontId="0" fillId="0" borderId="0" xfId="0"/>
    <xf numFmtId="0" fontId="1" fillId="0" borderId="0" xfId="0" applyFont="1"/>
    <xf numFmtId="0" fontId="1" fillId="0" borderId="1" xfId="0" applyFont="1" applyBorder="1"/>
    <xf numFmtId="0" fontId="0" fillId="0" borderId="1" xfId="0" applyBorder="1"/>
    <xf numFmtId="0" fontId="0" fillId="0" borderId="1" xfId="0" applyBorder="1" applyAlignment="1"/>
    <xf numFmtId="0" fontId="0" fillId="0" borderId="0" xfId="0"/>
    <xf numFmtId="0" fontId="0" fillId="0" borderId="1" xfId="0" applyFont="1" applyBorder="1" applyAlignment="1">
      <alignment horizontal="justify" vertical="center" wrapText="1"/>
    </xf>
    <xf numFmtId="0" fontId="0" fillId="0" borderId="1"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2" xfId="0" applyFont="1" applyBorder="1" applyAlignment="1">
      <alignment horizontal="justify" vertical="center" wrapText="1"/>
    </xf>
    <xf numFmtId="0" fontId="6" fillId="0" borderId="0" xfId="0" applyFont="1" applyAlignment="1">
      <alignment vertical="center"/>
    </xf>
    <xf numFmtId="0" fontId="0" fillId="0" borderId="1" xfId="0" applyBorder="1" applyAlignment="1">
      <alignment horizontal="justify" vertical="center" wrapText="1"/>
    </xf>
    <xf numFmtId="0" fontId="3" fillId="0" borderId="1" xfId="0" applyFont="1" applyBorder="1" applyAlignment="1">
      <alignment horizontal="center" vertical="center" wrapText="1" readingOrder="1"/>
    </xf>
    <xf numFmtId="1" fontId="3" fillId="0" borderId="1" xfId="0" applyNumberFormat="1" applyFont="1" applyBorder="1" applyAlignment="1">
      <alignment horizontal="center" vertical="center" wrapText="1" readingOrder="1"/>
    </xf>
    <xf numFmtId="0" fontId="8" fillId="0" borderId="0" xfId="0" applyFont="1" applyAlignment="1">
      <alignment vertical="center"/>
    </xf>
    <xf numFmtId="0" fontId="0" fillId="0" borderId="9" xfId="0" applyBorder="1"/>
    <xf numFmtId="0" fontId="0" fillId="0" borderId="1" xfId="0" applyBorder="1" applyAlignment="1">
      <alignment horizontal="center"/>
    </xf>
    <xf numFmtId="0" fontId="3" fillId="0" borderId="11" xfId="0" applyFont="1" applyBorder="1" applyAlignment="1">
      <alignment horizontal="center" vertical="center" wrapText="1" readingOrder="1"/>
    </xf>
    <xf numFmtId="0" fontId="3" fillId="0" borderId="1" xfId="0" applyFont="1" applyFill="1" applyBorder="1" applyAlignment="1">
      <alignment horizontal="center" vertical="center" wrapText="1" readingOrder="1"/>
    </xf>
    <xf numFmtId="0" fontId="3" fillId="0" borderId="12" xfId="0" applyFont="1" applyBorder="1" applyAlignment="1">
      <alignment horizontal="center" vertical="center" wrapText="1" readingOrder="1"/>
    </xf>
    <xf numFmtId="0" fontId="0" fillId="0" borderId="1" xfId="0" applyFont="1" applyBorder="1" applyAlignment="1">
      <alignment horizontal="center" vertical="center"/>
    </xf>
    <xf numFmtId="0" fontId="0" fillId="0" borderId="0" xfId="0" applyFill="1"/>
    <xf numFmtId="0" fontId="7" fillId="0" borderId="0" xfId="0" applyFont="1"/>
    <xf numFmtId="0" fontId="9" fillId="0" borderId="0" xfId="0" applyFont="1" applyAlignment="1">
      <alignment vertical="center"/>
    </xf>
    <xf numFmtId="0" fontId="7" fillId="0" borderId="0" xfId="0" applyFont="1" applyAlignment="1">
      <alignment wrapText="1"/>
    </xf>
    <xf numFmtId="0" fontId="12" fillId="0" borderId="0" xfId="0" applyFont="1" applyFill="1" applyBorder="1" applyAlignment="1">
      <alignment vertical="center" wrapText="1" readingOrder="1"/>
    </xf>
    <xf numFmtId="0" fontId="12" fillId="0" borderId="0" xfId="0" applyFont="1" applyFill="1" applyBorder="1" applyAlignment="1">
      <alignment horizontal="left" vertical="center" wrapText="1" readingOrder="1"/>
    </xf>
    <xf numFmtId="1" fontId="12" fillId="0" borderId="0" xfId="0" applyNumberFormat="1" applyFont="1" applyFill="1" applyBorder="1" applyAlignment="1">
      <alignment horizontal="left" vertical="center" wrapText="1" readingOrder="1"/>
    </xf>
    <xf numFmtId="0" fontId="12" fillId="0" borderId="0" xfId="0" applyFont="1" applyFill="1" applyBorder="1" applyAlignment="1">
      <alignment horizontal="center" vertical="center" wrapText="1" readingOrder="1"/>
    </xf>
    <xf numFmtId="0" fontId="13" fillId="0" borderId="0" xfId="0" applyFont="1" applyFill="1" applyBorder="1"/>
    <xf numFmtId="0" fontId="14" fillId="0" borderId="0" xfId="0" applyFont="1" applyFill="1" applyBorder="1" applyAlignment="1">
      <alignment horizontal="left" vertical="center" wrapText="1" readingOrder="1"/>
    </xf>
    <xf numFmtId="1" fontId="15" fillId="0" borderId="0" xfId="0" applyNumberFormat="1" applyFont="1" applyFill="1" applyBorder="1" applyAlignment="1">
      <alignment horizontal="center" vertical="center"/>
    </xf>
    <xf numFmtId="0" fontId="7" fillId="0" borderId="0" xfId="0" applyFont="1" applyFill="1" applyBorder="1"/>
    <xf numFmtId="0" fontId="7" fillId="0" borderId="0" xfId="0" applyFont="1" applyBorder="1"/>
    <xf numFmtId="0" fontId="13" fillId="0" borderId="0" xfId="0" applyFont="1" applyBorder="1"/>
    <xf numFmtId="0" fontId="0" fillId="0" borderId="18" xfId="0" applyBorder="1"/>
    <xf numFmtId="0" fontId="0" fillId="0" borderId="0" xfId="0" applyBorder="1"/>
    <xf numFmtId="0" fontId="0" fillId="0" borderId="8" xfId="0" applyBorder="1"/>
    <xf numFmtId="0" fontId="0" fillId="0" borderId="20" xfId="0" applyBorder="1"/>
    <xf numFmtId="0" fontId="0" fillId="0" borderId="18" xfId="0" applyFill="1" applyBorder="1"/>
    <xf numFmtId="0" fontId="0" fillId="0" borderId="19" xfId="0" applyFill="1" applyBorder="1"/>
    <xf numFmtId="0" fontId="16" fillId="0" borderId="21" xfId="0" applyFont="1" applyBorder="1"/>
    <xf numFmtId="0" fontId="16" fillId="0" borderId="22" xfId="0" applyFont="1" applyBorder="1" applyAlignment="1">
      <alignment wrapText="1"/>
    </xf>
    <xf numFmtId="0" fontId="16" fillId="0" borderId="23" xfId="0" applyFont="1" applyBorder="1" applyAlignment="1">
      <alignment wrapText="1"/>
    </xf>
    <xf numFmtId="0" fontId="0" fillId="0" borderId="24" xfId="0" applyBorder="1" applyAlignment="1">
      <alignment vertical="center"/>
    </xf>
    <xf numFmtId="0" fontId="0" fillId="0" borderId="25" xfId="0" applyBorder="1"/>
    <xf numFmtId="0" fontId="0" fillId="0" borderId="26" xfId="0" applyBorder="1" applyAlignment="1">
      <alignment vertical="center"/>
    </xf>
    <xf numFmtId="0" fontId="0" fillId="0" borderId="27" xfId="0" applyBorder="1"/>
    <xf numFmtId="0" fontId="0" fillId="0" borderId="28" xfId="0" applyBorder="1"/>
    <xf numFmtId="0" fontId="0" fillId="0" borderId="24" xfId="0" applyBorder="1"/>
    <xf numFmtId="0" fontId="0" fillId="0" borderId="25" xfId="0" applyBorder="1" applyAlignment="1"/>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8" xfId="0" applyBorder="1" applyAlignment="1">
      <alignment wrapText="1"/>
    </xf>
    <xf numFmtId="0" fontId="0" fillId="0" borderId="25" xfId="0" applyFill="1" applyBorder="1" applyAlignment="1"/>
    <xf numFmtId="0" fontId="0" fillId="0" borderId="28" xfId="0" applyFill="1" applyBorder="1" applyAlignment="1"/>
    <xf numFmtId="0" fontId="16" fillId="0" borderId="2" xfId="0" applyFont="1" applyBorder="1" applyAlignment="1">
      <alignment wrapText="1"/>
    </xf>
    <xf numFmtId="0" fontId="16" fillId="0" borderId="34" xfId="0" applyFont="1" applyBorder="1" applyAlignment="1">
      <alignment wrapText="1"/>
    </xf>
    <xf numFmtId="0" fontId="16" fillId="0" borderId="2" xfId="0" applyFont="1" applyBorder="1" applyAlignment="1">
      <alignment horizontal="center" wrapText="1"/>
    </xf>
    <xf numFmtId="0" fontId="1" fillId="0" borderId="27" xfId="0" applyFont="1" applyBorder="1"/>
    <xf numFmtId="0" fontId="1" fillId="0" borderId="21" xfId="0" applyFont="1" applyBorder="1" applyAlignment="1">
      <alignment horizontal="center"/>
    </xf>
    <xf numFmtId="0" fontId="0" fillId="0" borderId="23" xfId="0" applyBorder="1" applyAlignment="1">
      <alignment horizontal="center"/>
    </xf>
    <xf numFmtId="0" fontId="16" fillId="0" borderId="2" xfId="0" applyFont="1" applyBorder="1" applyAlignment="1">
      <alignment horizontal="center" wrapText="1"/>
    </xf>
    <xf numFmtId="0" fontId="0" fillId="3" borderId="0" xfId="0" applyFill="1"/>
    <xf numFmtId="0" fontId="0" fillId="3" borderId="0" xfId="0" applyFill="1" applyBorder="1" applyAlignment="1">
      <alignment vertical="center"/>
    </xf>
    <xf numFmtId="0" fontId="0" fillId="3" borderId="0" xfId="0" applyFill="1" applyBorder="1"/>
    <xf numFmtId="0" fontId="16" fillId="0" borderId="2" xfId="0" applyFont="1" applyBorder="1" applyAlignment="1">
      <alignment horizontal="center" wrapText="1"/>
    </xf>
    <xf numFmtId="0" fontId="1" fillId="0" borderId="1" xfId="0" applyFont="1" applyBorder="1" applyAlignment="1">
      <alignment horizontal="center"/>
    </xf>
    <xf numFmtId="0" fontId="11" fillId="0" borderId="0" xfId="0" applyFont="1" applyFill="1" applyBorder="1" applyAlignment="1">
      <alignment horizontal="center" vertical="center" wrapText="1" readingOrder="1"/>
    </xf>
    <xf numFmtId="0" fontId="12" fillId="0" borderId="0" xfId="0" applyFont="1" applyFill="1" applyBorder="1" applyAlignment="1">
      <alignment horizontal="center" vertical="center" wrapText="1" readingOrder="1"/>
    </xf>
    <xf numFmtId="0" fontId="8" fillId="0" borderId="0" xfId="0" applyFont="1" applyAlignment="1">
      <alignment horizontal="left" vertical="center" wrapText="1"/>
    </xf>
    <xf numFmtId="0" fontId="7" fillId="0" borderId="0" xfId="0" applyFont="1" applyAlignment="1">
      <alignment horizontal="left" wrapText="1"/>
    </xf>
    <xf numFmtId="0" fontId="3" fillId="0" borderId="3" xfId="0" applyFont="1" applyBorder="1" applyAlignment="1">
      <alignment horizontal="center" vertical="center" wrapText="1" readingOrder="1"/>
    </xf>
    <xf numFmtId="0" fontId="3" fillId="0" borderId="4" xfId="0" applyFont="1" applyBorder="1" applyAlignment="1">
      <alignment horizontal="center" vertical="center" wrapText="1" readingOrder="1"/>
    </xf>
    <xf numFmtId="0" fontId="3" fillId="0" borderId="2" xfId="0" applyFont="1" applyBorder="1" applyAlignment="1">
      <alignment horizontal="center" vertical="center" wrapText="1" readingOrder="1"/>
    </xf>
    <xf numFmtId="0" fontId="4" fillId="0" borderId="3" xfId="0" applyFont="1" applyFill="1" applyBorder="1" applyAlignment="1">
      <alignment horizontal="center" vertical="center" wrapText="1" readingOrder="1"/>
    </xf>
    <xf numFmtId="0" fontId="4" fillId="0" borderId="2" xfId="0" applyFont="1" applyFill="1" applyBorder="1" applyAlignment="1">
      <alignment horizontal="center" vertical="center" wrapText="1" readingOrder="1"/>
    </xf>
    <xf numFmtId="0" fontId="2" fillId="2" borderId="5" xfId="0" applyFont="1" applyFill="1" applyBorder="1" applyAlignment="1">
      <alignment horizontal="center" vertical="center" wrapText="1" readingOrder="1"/>
    </xf>
    <xf numFmtId="0" fontId="2" fillId="2" borderId="6" xfId="0" applyFont="1" applyFill="1" applyBorder="1" applyAlignment="1">
      <alignment horizontal="center" vertical="center" wrapText="1" readingOrder="1"/>
    </xf>
    <xf numFmtId="0" fontId="2" fillId="2" borderId="7" xfId="0" applyFont="1" applyFill="1" applyBorder="1" applyAlignment="1">
      <alignment horizontal="center" vertical="center" wrapText="1" readingOrder="1"/>
    </xf>
    <xf numFmtId="0" fontId="3" fillId="0" borderId="11" xfId="0" applyFont="1" applyBorder="1" applyAlignment="1">
      <alignment horizontal="center" vertical="center" wrapText="1" readingOrder="1"/>
    </xf>
    <xf numFmtId="0" fontId="3" fillId="0" borderId="1" xfId="0" applyFont="1" applyBorder="1" applyAlignment="1">
      <alignment horizontal="center" vertical="center" wrapText="1" readingOrder="1"/>
    </xf>
    <xf numFmtId="1" fontId="3" fillId="0" borderId="1" xfId="0" applyNumberFormat="1" applyFont="1" applyBorder="1" applyAlignment="1">
      <alignment horizontal="center" vertical="center" wrapText="1" readingOrder="1"/>
    </xf>
    <xf numFmtId="1" fontId="3" fillId="0" borderId="3" xfId="0" applyNumberFormat="1" applyFont="1" applyBorder="1" applyAlignment="1">
      <alignment horizontal="center" vertical="center" wrapText="1" readingOrder="1"/>
    </xf>
    <xf numFmtId="1" fontId="3" fillId="0" borderId="4" xfId="0" applyNumberFormat="1" applyFont="1" applyBorder="1" applyAlignment="1">
      <alignment horizontal="center" vertical="center" wrapText="1" readingOrder="1"/>
    </xf>
    <xf numFmtId="1" fontId="3" fillId="0" borderId="2" xfId="0" applyNumberFormat="1" applyFont="1" applyBorder="1" applyAlignment="1">
      <alignment horizontal="center" vertical="center" wrapText="1" readingOrder="1"/>
    </xf>
    <xf numFmtId="0" fontId="0" fillId="0" borderId="29" xfId="0" applyBorder="1" applyAlignment="1">
      <alignment horizontal="center"/>
    </xf>
    <xf numFmtId="0" fontId="0" fillId="0" borderId="30" xfId="0" applyBorder="1" applyAlignment="1">
      <alignment horizontal="center"/>
    </xf>
    <xf numFmtId="0" fontId="1" fillId="0" borderId="21" xfId="0" applyFont="1" applyBorder="1" applyAlignment="1">
      <alignment horizontal="center" wrapText="1"/>
    </xf>
    <xf numFmtId="0" fontId="1" fillId="0" borderId="23" xfId="0" applyFont="1" applyBorder="1" applyAlignment="1">
      <alignment horizontal="center" wrapText="1"/>
    </xf>
    <xf numFmtId="0" fontId="1" fillId="0" borderId="5" xfId="0" applyFont="1" applyBorder="1" applyAlignment="1">
      <alignment horizontal="center"/>
    </xf>
    <xf numFmtId="0" fontId="1" fillId="0" borderId="7" xfId="0" applyFont="1" applyBorder="1" applyAlignment="1">
      <alignment horizontal="center"/>
    </xf>
    <xf numFmtId="0" fontId="0" fillId="0" borderId="13" xfId="0" applyBorder="1" applyAlignment="1">
      <alignment horizontal="justify" wrapText="1"/>
    </xf>
    <xf numFmtId="0" fontId="0" fillId="0" borderId="14" xfId="0" applyBorder="1" applyAlignment="1">
      <alignment horizontal="justify" wrapText="1"/>
    </xf>
    <xf numFmtId="0" fontId="0" fillId="0" borderId="10" xfId="0" applyBorder="1" applyAlignment="1">
      <alignment horizontal="justify" wrapText="1"/>
    </xf>
    <xf numFmtId="0" fontId="0" fillId="0" borderId="16" xfId="0" applyBorder="1" applyAlignment="1">
      <alignment horizontal="justify" wrapText="1"/>
    </xf>
    <xf numFmtId="0" fontId="0" fillId="0" borderId="15" xfId="0" applyBorder="1" applyAlignment="1">
      <alignment horizontal="justify" wrapText="1"/>
    </xf>
    <xf numFmtId="0" fontId="0" fillId="0" borderId="17" xfId="0" applyBorder="1" applyAlignment="1">
      <alignment horizontal="justify" wrapText="1"/>
    </xf>
    <xf numFmtId="0" fontId="0" fillId="0" borderId="16" xfId="0" applyBorder="1" applyAlignment="1">
      <alignment horizontal="left"/>
    </xf>
    <xf numFmtId="0" fontId="0" fillId="0" borderId="15" xfId="0" applyBorder="1" applyAlignment="1">
      <alignment horizontal="left"/>
    </xf>
    <xf numFmtId="0" fontId="0" fillId="0" borderId="17" xfId="0" applyBorder="1" applyAlignment="1">
      <alignment horizontal="left"/>
    </xf>
    <xf numFmtId="0" fontId="16" fillId="0" borderId="35" xfId="0" applyFont="1" applyBorder="1" applyAlignment="1">
      <alignment horizontal="center"/>
    </xf>
    <xf numFmtId="0" fontId="16" fillId="0" borderId="33" xfId="0" applyFont="1" applyBorder="1" applyAlignment="1">
      <alignment horizontal="center"/>
    </xf>
    <xf numFmtId="0" fontId="16" fillId="0" borderId="36" xfId="0" applyFont="1" applyBorder="1" applyAlignment="1">
      <alignment horizontal="center" wrapText="1"/>
    </xf>
    <xf numFmtId="0" fontId="16" fillId="0" borderId="2" xfId="0" applyFont="1" applyBorder="1" applyAlignment="1">
      <alignment horizontal="center" wrapText="1"/>
    </xf>
    <xf numFmtId="0" fontId="16" fillId="0" borderId="31" xfId="0" applyFont="1" applyBorder="1" applyAlignment="1">
      <alignment horizontal="center" wrapText="1"/>
    </xf>
    <xf numFmtId="0" fontId="16" fillId="0" borderId="32" xfId="0" applyFont="1" applyBorder="1" applyAlignment="1">
      <alignment horizontal="center" wrapText="1"/>
    </xf>
    <xf numFmtId="0" fontId="0" fillId="0" borderId="1" xfId="0" applyFill="1" applyBorder="1" applyAlignment="1">
      <alignment horizontal="center"/>
    </xf>
    <xf numFmtId="0" fontId="0" fillId="0" borderId="1" xfId="0" applyFont="1" applyFill="1" applyBorder="1" applyAlignment="1">
      <alignment horizontal="center" vertical="center" wrapText="1"/>
    </xf>
    <xf numFmtId="0" fontId="1" fillId="0" borderId="1" xfId="0" applyFont="1" applyBorder="1" applyAlignment="1">
      <alignment horizontal="center"/>
    </xf>
    <xf numFmtId="0" fontId="0" fillId="0" borderId="1" xfId="0" applyBorder="1" applyAlignment="1">
      <alignment horizontal="center"/>
    </xf>
    <xf numFmtId="0" fontId="0"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2" xfId="0" applyBorder="1" applyAlignment="1">
      <alignment horizontal="justify" vertical="center" wrapText="1"/>
    </xf>
    <xf numFmtId="0" fontId="0" fillId="0" borderId="4"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1" xfId="0" applyBorder="1" applyAlignment="1">
      <alignment horizontal="justify" vertical="center" wrapText="1"/>
    </xf>
    <xf numFmtId="0" fontId="1" fillId="3" borderId="37" xfId="0" applyFont="1" applyFill="1" applyBorder="1"/>
    <xf numFmtId="0" fontId="0" fillId="0" borderId="13" xfId="0" applyBorder="1" applyAlignment="1">
      <alignment horizontal="left" wrapText="1"/>
    </xf>
    <xf numFmtId="0" fontId="0" fillId="0" borderId="14" xfId="0" applyBorder="1" applyAlignment="1">
      <alignment horizontal="left" wrapText="1"/>
    </xf>
    <xf numFmtId="0" fontId="0" fillId="0" borderId="10" xfId="0" applyBorder="1" applyAlignment="1">
      <alignment horizontal="left" wrapText="1"/>
    </xf>
    <xf numFmtId="0" fontId="0" fillId="0" borderId="0" xfId="0" applyFill="1" applyBorder="1" applyAlignment="1">
      <alignment wrapText="1"/>
    </xf>
    <xf numFmtId="0" fontId="0" fillId="0" borderId="0" xfId="0" applyAlignment="1">
      <alignment wrapText="1"/>
    </xf>
    <xf numFmtId="0" fontId="0" fillId="0" borderId="0" xfId="0" applyBorder="1" applyAlignment="1">
      <alignment vertical="center"/>
    </xf>
    <xf numFmtId="0" fontId="0" fillId="0" borderId="26" xfId="0" applyFill="1" applyBorder="1" applyAlignment="1">
      <alignment wrapText="1"/>
    </xf>
    <xf numFmtId="0" fontId="0" fillId="0" borderId="38" xfId="0" applyBorder="1"/>
    <xf numFmtId="0" fontId="1" fillId="0" borderId="38" xfId="0" applyFont="1" applyBorder="1" applyAlignment="1">
      <alignment horizontal="center"/>
    </xf>
    <xf numFmtId="0" fontId="1" fillId="0" borderId="1" xfId="0" applyFont="1" applyFill="1" applyBorder="1" applyAlignment="1">
      <alignment horizontal="center"/>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opLeftCell="A4" workbookViewId="0">
      <selection activeCell="A3" sqref="A3:E3"/>
    </sheetView>
  </sheetViews>
  <sheetFormatPr defaultRowHeight="15.75" x14ac:dyDescent="0.25"/>
  <cols>
    <col min="1" max="1" width="41.28515625" style="23" customWidth="1"/>
    <col min="2" max="2" width="37" style="23" customWidth="1"/>
    <col min="3" max="3" width="22" style="23" customWidth="1"/>
    <col min="4" max="4" width="9.140625" style="23"/>
    <col min="5" max="5" width="17.28515625" style="23" customWidth="1"/>
    <col min="6" max="6" width="9.140625" style="23"/>
    <col min="7" max="7" width="9.140625" style="23" customWidth="1"/>
    <col min="8" max="8" width="32.7109375" style="23" customWidth="1"/>
    <col min="9" max="9" width="25.140625" style="23" customWidth="1"/>
    <col min="10" max="10" width="13.85546875" style="23" customWidth="1"/>
    <col min="11" max="16384" width="9.140625" style="23"/>
  </cols>
  <sheetData>
    <row r="1" spans="1:10" ht="12" customHeight="1" x14ac:dyDescent="0.25">
      <c r="A1" s="15"/>
    </row>
    <row r="2" spans="1:10" ht="27.75" customHeight="1" x14ac:dyDescent="0.25">
      <c r="A2" s="24" t="s">
        <v>70</v>
      </c>
    </row>
    <row r="3" spans="1:10" ht="153" customHeight="1" x14ac:dyDescent="0.25">
      <c r="A3" s="72"/>
      <c r="B3" s="72"/>
      <c r="C3" s="72"/>
      <c r="D3" s="72"/>
      <c r="E3" s="72"/>
    </row>
    <row r="4" spans="1:10" ht="89.25" customHeight="1" x14ac:dyDescent="0.25">
      <c r="A4" s="72" t="s">
        <v>69</v>
      </c>
      <c r="B4" s="73"/>
      <c r="C4" s="73"/>
      <c r="D4" s="73"/>
      <c r="E4" s="73"/>
    </row>
    <row r="5" spans="1:10" ht="117.75" customHeight="1" x14ac:dyDescent="0.25">
      <c r="A5" s="72" t="s">
        <v>68</v>
      </c>
      <c r="B5" s="72"/>
      <c r="C5" s="72"/>
      <c r="D5" s="72"/>
      <c r="E5" s="72"/>
    </row>
    <row r="6" spans="1:10" ht="74.25" customHeight="1" x14ac:dyDescent="0.25">
      <c r="A6" s="72" t="s">
        <v>44</v>
      </c>
      <c r="B6" s="73"/>
      <c r="C6" s="73"/>
      <c r="D6" s="73"/>
      <c r="E6" s="73"/>
    </row>
    <row r="7" spans="1:10" ht="84" customHeight="1" x14ac:dyDescent="0.25">
      <c r="A7" s="72" t="s">
        <v>65</v>
      </c>
      <c r="B7" s="73"/>
      <c r="C7" s="73"/>
      <c r="D7" s="73"/>
      <c r="E7" s="73"/>
    </row>
    <row r="8" spans="1:10" ht="102.75" customHeight="1" x14ac:dyDescent="0.25">
      <c r="A8" s="72" t="s">
        <v>67</v>
      </c>
      <c r="B8" s="72"/>
      <c r="C8" s="72"/>
      <c r="D8" s="72"/>
      <c r="E8" s="72"/>
    </row>
    <row r="9" spans="1:10" ht="81.75" customHeight="1" x14ac:dyDescent="0.25">
      <c r="A9" s="72" t="s">
        <v>45</v>
      </c>
      <c r="B9" s="73"/>
      <c r="C9" s="73"/>
      <c r="D9" s="73"/>
      <c r="E9" s="73"/>
    </row>
    <row r="10" spans="1:10" ht="15.75" customHeight="1" x14ac:dyDescent="0.25">
      <c r="F10" s="25"/>
      <c r="H10" s="70"/>
      <c r="I10" s="70"/>
      <c r="J10" s="70"/>
    </row>
    <row r="11" spans="1:10" ht="33" customHeight="1" x14ac:dyDescent="0.25">
      <c r="H11" s="26"/>
      <c r="I11" s="27"/>
      <c r="J11" s="28"/>
    </row>
    <row r="12" spans="1:10" x14ac:dyDescent="0.25">
      <c r="H12" s="71"/>
      <c r="I12" s="27"/>
      <c r="J12" s="28"/>
    </row>
    <row r="13" spans="1:10" x14ac:dyDescent="0.25">
      <c r="H13" s="71"/>
      <c r="I13" s="27"/>
      <c r="J13" s="28"/>
    </row>
    <row r="14" spans="1:10" x14ac:dyDescent="0.25">
      <c r="H14" s="71"/>
      <c r="I14" s="27"/>
      <c r="J14" s="28"/>
    </row>
    <row r="15" spans="1:10" x14ac:dyDescent="0.25">
      <c r="H15" s="71"/>
      <c r="I15" s="27"/>
      <c r="J15" s="28"/>
    </row>
    <row r="16" spans="1:10" ht="27.75" customHeight="1" x14ac:dyDescent="0.25">
      <c r="H16" s="71"/>
      <c r="I16" s="27"/>
      <c r="J16" s="28"/>
    </row>
    <row r="17" spans="8:10" x14ac:dyDescent="0.25">
      <c r="H17" s="71"/>
      <c r="I17" s="27"/>
      <c r="J17" s="28"/>
    </row>
    <row r="18" spans="8:10" ht="15" customHeight="1" x14ac:dyDescent="0.25">
      <c r="H18" s="71"/>
      <c r="I18" s="27"/>
      <c r="J18" s="28"/>
    </row>
    <row r="19" spans="8:10" x14ac:dyDescent="0.25">
      <c r="H19" s="71"/>
      <c r="I19" s="27"/>
      <c r="J19" s="28"/>
    </row>
    <row r="20" spans="8:10" ht="91.5" customHeight="1" x14ac:dyDescent="0.25">
      <c r="H20" s="29"/>
      <c r="I20" s="27"/>
      <c r="J20" s="28"/>
    </row>
    <row r="21" spans="8:10" ht="70.5" customHeight="1" x14ac:dyDescent="0.25">
      <c r="H21" s="71"/>
      <c r="I21" s="27"/>
      <c r="J21" s="28"/>
    </row>
    <row r="22" spans="8:10" ht="58.5" customHeight="1" x14ac:dyDescent="0.25">
      <c r="H22" s="71"/>
      <c r="I22" s="27"/>
      <c r="J22" s="28"/>
    </row>
    <row r="23" spans="8:10" ht="70.5" customHeight="1" x14ac:dyDescent="0.25">
      <c r="H23" s="71"/>
      <c r="I23" s="27"/>
      <c r="J23" s="28"/>
    </row>
    <row r="24" spans="8:10" x14ac:dyDescent="0.25">
      <c r="H24" s="30"/>
      <c r="I24" s="31"/>
      <c r="J24" s="32"/>
    </row>
    <row r="25" spans="8:10" x14ac:dyDescent="0.25">
      <c r="H25" s="33"/>
      <c r="I25" s="33"/>
      <c r="J25" s="33"/>
    </row>
    <row r="28" spans="8:10" ht="51" customHeight="1" x14ac:dyDescent="0.25"/>
    <row r="35" spans="1:1" x14ac:dyDescent="0.25">
      <c r="A35" s="34"/>
    </row>
    <row r="36" spans="1:1" x14ac:dyDescent="0.25">
      <c r="A36" s="35"/>
    </row>
    <row r="37" spans="1:1" x14ac:dyDescent="0.25">
      <c r="A37" s="34"/>
    </row>
  </sheetData>
  <mergeCells count="12">
    <mergeCell ref="A3:E3"/>
    <mergeCell ref="A4:E4"/>
    <mergeCell ref="A6:E6"/>
    <mergeCell ref="A7:E7"/>
    <mergeCell ref="A9:E9"/>
    <mergeCell ref="A5:E5"/>
    <mergeCell ref="A8:E8"/>
    <mergeCell ref="H10:J10"/>
    <mergeCell ref="H16:H17"/>
    <mergeCell ref="H18:H19"/>
    <mergeCell ref="H21:H23"/>
    <mergeCell ref="H12:H15"/>
  </mergeCell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16" workbookViewId="0">
      <selection activeCell="B11" sqref="B11"/>
    </sheetView>
  </sheetViews>
  <sheetFormatPr defaultRowHeight="15" x14ac:dyDescent="0.25"/>
  <cols>
    <col min="1" max="1" width="32" customWidth="1"/>
    <col min="2" max="2" width="68.7109375" customWidth="1"/>
    <col min="3" max="3" width="17.7109375" customWidth="1"/>
  </cols>
  <sheetData>
    <row r="1" spans="1:3" x14ac:dyDescent="0.25">
      <c r="A1" s="79" t="s">
        <v>57</v>
      </c>
      <c r="B1" s="80"/>
      <c r="C1" s="81"/>
    </row>
    <row r="2" spans="1:3" ht="51.75" customHeight="1" x14ac:dyDescent="0.25">
      <c r="A2" s="20"/>
      <c r="B2" s="13" t="s">
        <v>46</v>
      </c>
      <c r="C2" s="14" t="s">
        <v>31</v>
      </c>
    </row>
    <row r="3" spans="1:3" ht="51.75" customHeight="1" x14ac:dyDescent="0.25">
      <c r="A3" s="83" t="s">
        <v>47</v>
      </c>
      <c r="B3" s="74"/>
      <c r="C3" s="84" t="s">
        <v>39</v>
      </c>
    </row>
    <row r="4" spans="1:3" ht="36.75" customHeight="1" x14ac:dyDescent="0.25">
      <c r="A4" s="83"/>
      <c r="B4" s="75"/>
      <c r="C4" s="84"/>
    </row>
    <row r="5" spans="1:3" ht="7.5" customHeight="1" x14ac:dyDescent="0.25">
      <c r="A5" s="83"/>
      <c r="B5" s="75"/>
      <c r="C5" s="84"/>
    </row>
    <row r="6" spans="1:3" ht="51.75" hidden="1" customHeight="1" x14ac:dyDescent="0.25">
      <c r="A6" s="83"/>
      <c r="B6" s="76"/>
      <c r="C6" s="84"/>
    </row>
    <row r="7" spans="1:3" ht="51.75" customHeight="1" x14ac:dyDescent="0.25">
      <c r="A7" s="83" t="s">
        <v>48</v>
      </c>
      <c r="B7" s="74"/>
      <c r="C7" s="84" t="s">
        <v>38</v>
      </c>
    </row>
    <row r="8" spans="1:3" ht="36" customHeight="1" x14ac:dyDescent="0.25">
      <c r="A8" s="83"/>
      <c r="B8" s="75"/>
      <c r="C8" s="84"/>
    </row>
    <row r="9" spans="1:3" ht="51.75" hidden="1" customHeight="1" x14ac:dyDescent="0.25">
      <c r="A9" s="83"/>
      <c r="B9" s="76"/>
      <c r="C9" s="84"/>
    </row>
    <row r="10" spans="1:3" ht="87.75" customHeight="1" x14ac:dyDescent="0.25">
      <c r="A10" s="13" t="s">
        <v>49</v>
      </c>
      <c r="B10" s="13"/>
      <c r="C10" s="14" t="s">
        <v>37</v>
      </c>
    </row>
    <row r="11" spans="1:3" ht="111.75" customHeight="1" x14ac:dyDescent="0.25">
      <c r="A11" s="13" t="s">
        <v>51</v>
      </c>
      <c r="B11" s="13"/>
      <c r="C11" s="14" t="s">
        <v>35</v>
      </c>
    </row>
    <row r="12" spans="1:3" ht="51.75" customHeight="1" x14ac:dyDescent="0.25">
      <c r="A12" s="13" t="s">
        <v>50</v>
      </c>
      <c r="B12" s="13"/>
      <c r="C12" s="14" t="s">
        <v>36</v>
      </c>
    </row>
    <row r="13" spans="1:3" ht="51.75" customHeight="1" x14ac:dyDescent="0.25">
      <c r="A13" s="13" t="s">
        <v>32</v>
      </c>
      <c r="B13" s="19"/>
      <c r="C13" s="14" t="s">
        <v>34</v>
      </c>
    </row>
    <row r="14" spans="1:3" ht="51.75" customHeight="1" x14ac:dyDescent="0.25">
      <c r="A14" s="83" t="s">
        <v>66</v>
      </c>
      <c r="B14" s="74"/>
      <c r="C14" s="85" t="s">
        <v>33</v>
      </c>
    </row>
    <row r="15" spans="1:3" ht="51.75" customHeight="1" x14ac:dyDescent="0.25">
      <c r="A15" s="75"/>
      <c r="B15" s="75"/>
      <c r="C15" s="86"/>
    </row>
    <row r="16" spans="1:3" ht="22.5" customHeight="1" x14ac:dyDescent="0.25">
      <c r="A16" s="75"/>
      <c r="B16" s="75"/>
      <c r="C16" s="86"/>
    </row>
    <row r="17" spans="1:3" ht="2.25" hidden="1" customHeight="1" x14ac:dyDescent="0.25">
      <c r="A17" s="76"/>
      <c r="B17" s="76"/>
      <c r="C17" s="86"/>
    </row>
    <row r="18" spans="1:3" ht="51.75" customHeight="1" x14ac:dyDescent="0.25">
      <c r="A18" s="82" t="s">
        <v>0</v>
      </c>
      <c r="B18" s="77"/>
      <c r="C18" s="86"/>
    </row>
    <row r="19" spans="1:3" ht="42.75" customHeight="1" x14ac:dyDescent="0.25">
      <c r="A19" s="82"/>
      <c r="B19" s="78"/>
      <c r="C19" s="86"/>
    </row>
    <row r="20" spans="1:3" ht="77.25" customHeight="1" x14ac:dyDescent="0.25">
      <c r="A20" s="18" t="s">
        <v>52</v>
      </c>
      <c r="B20" s="17"/>
      <c r="C20" s="87"/>
    </row>
    <row r="21" spans="1:3" ht="96" customHeight="1" x14ac:dyDescent="0.25">
      <c r="A21" s="13" t="s">
        <v>53</v>
      </c>
      <c r="B21" s="17"/>
      <c r="C21" s="14" t="s">
        <v>40</v>
      </c>
    </row>
    <row r="22" spans="1:3" ht="51.75" customHeight="1" x14ac:dyDescent="0.25">
      <c r="A22" s="18" t="s">
        <v>54</v>
      </c>
      <c r="B22" s="17"/>
      <c r="C22" s="21" t="s">
        <v>41</v>
      </c>
    </row>
    <row r="23" spans="1:3" ht="51.75" customHeight="1" x14ac:dyDescent="0.25">
      <c r="A23" s="18" t="s">
        <v>55</v>
      </c>
      <c r="B23" s="17"/>
      <c r="C23" s="21" t="s">
        <v>42</v>
      </c>
    </row>
    <row r="24" spans="1:3" ht="51.75" customHeight="1" x14ac:dyDescent="0.25">
      <c r="A24" s="13" t="s">
        <v>56</v>
      </c>
      <c r="B24" s="17"/>
      <c r="C24" s="21" t="s">
        <v>43</v>
      </c>
    </row>
  </sheetData>
  <mergeCells count="12">
    <mergeCell ref="B14:B17"/>
    <mergeCell ref="B18:B19"/>
    <mergeCell ref="A1:C1"/>
    <mergeCell ref="A18:A19"/>
    <mergeCell ref="A14:A17"/>
    <mergeCell ref="A3:A6"/>
    <mergeCell ref="C3:C6"/>
    <mergeCell ref="A7:A9"/>
    <mergeCell ref="C7:C9"/>
    <mergeCell ref="C14:C20"/>
    <mergeCell ref="B3:B6"/>
    <mergeCell ref="B7:B9"/>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tabSelected="1" view="pageBreakPreview" zoomScale="60" zoomScaleNormal="100" workbookViewId="0">
      <selection sqref="A1:I21"/>
    </sheetView>
  </sheetViews>
  <sheetFormatPr defaultRowHeight="15" x14ac:dyDescent="0.25"/>
  <cols>
    <col min="1" max="1" width="29.5703125" customWidth="1"/>
    <col min="2" max="2" width="13.85546875" bestFit="1" customWidth="1"/>
    <col min="3" max="3" width="16.7109375" bestFit="1" customWidth="1"/>
    <col min="4" max="4" width="24" customWidth="1"/>
    <col min="5" max="5" width="31.5703125" customWidth="1"/>
    <col min="6" max="6" width="13.5703125" customWidth="1"/>
    <col min="8" max="8" width="21.5703125" customWidth="1"/>
    <col min="9" max="9" width="29.85546875" customWidth="1"/>
  </cols>
  <sheetData>
    <row r="1" spans="1:9" s="6" customFormat="1" ht="30.75" customHeight="1" thickBot="1" x14ac:dyDescent="0.3">
      <c r="A1" s="94" t="s">
        <v>110</v>
      </c>
      <c r="B1" s="95"/>
      <c r="C1" s="95"/>
      <c r="D1" s="95"/>
      <c r="E1" s="95"/>
      <c r="F1" s="96"/>
      <c r="H1" s="92" t="s">
        <v>2</v>
      </c>
      <c r="I1" s="93"/>
    </row>
    <row r="2" spans="1:9" s="6" customFormat="1" ht="62.25" customHeight="1" thickBot="1" x14ac:dyDescent="0.3">
      <c r="A2" s="94" t="s">
        <v>109</v>
      </c>
      <c r="B2" s="95"/>
      <c r="C2" s="95"/>
      <c r="D2" s="95"/>
      <c r="E2" s="95"/>
      <c r="F2" s="96"/>
      <c r="H2" s="52" t="s">
        <v>79</v>
      </c>
      <c r="I2" s="53" t="s">
        <v>13</v>
      </c>
    </row>
    <row r="3" spans="1:9" s="6" customFormat="1" ht="48" customHeight="1" thickBot="1" x14ac:dyDescent="0.3">
      <c r="A3" s="97" t="s">
        <v>127</v>
      </c>
      <c r="B3" s="98"/>
      <c r="C3" s="98"/>
      <c r="D3" s="98"/>
      <c r="E3" s="98"/>
      <c r="F3" s="99"/>
      <c r="H3" s="54" t="s">
        <v>58</v>
      </c>
      <c r="I3" s="55" t="s">
        <v>5</v>
      </c>
    </row>
    <row r="4" spans="1:9" s="6" customFormat="1" ht="36" customHeight="1" thickBot="1" x14ac:dyDescent="0.3">
      <c r="A4" s="120" t="s">
        <v>126</v>
      </c>
      <c r="B4" s="121"/>
      <c r="C4" s="121"/>
      <c r="D4" s="121"/>
      <c r="E4" s="121"/>
      <c r="F4" s="122"/>
    </row>
    <row r="5" spans="1:9" s="6" customFormat="1" ht="16.5" customHeight="1" x14ac:dyDescent="0.25">
      <c r="A5" s="100" t="s">
        <v>77</v>
      </c>
      <c r="B5" s="101"/>
      <c r="C5" s="101"/>
      <c r="D5" s="101"/>
      <c r="E5" s="101"/>
      <c r="F5" s="102"/>
    </row>
    <row r="6" spans="1:9" s="6" customFormat="1" ht="15.75" thickBot="1" x14ac:dyDescent="0.3">
      <c r="A6" s="36" t="s">
        <v>117</v>
      </c>
      <c r="B6" s="37"/>
      <c r="C6" s="37"/>
      <c r="D6" s="37"/>
      <c r="E6" s="37"/>
      <c r="F6" s="38"/>
    </row>
    <row r="7" spans="1:9" s="6" customFormat="1" x14ac:dyDescent="0.25">
      <c r="A7" s="36" t="s">
        <v>111</v>
      </c>
      <c r="B7" s="37"/>
      <c r="C7" s="37"/>
      <c r="D7" s="37"/>
      <c r="E7" s="37"/>
      <c r="F7" s="38"/>
      <c r="H7" s="90" t="s">
        <v>80</v>
      </c>
      <c r="I7" s="91"/>
    </row>
    <row r="8" spans="1:9" s="6" customFormat="1" x14ac:dyDescent="0.25">
      <c r="A8" s="36" t="s">
        <v>118</v>
      </c>
      <c r="B8" s="37"/>
      <c r="C8" s="37"/>
      <c r="D8" s="37"/>
      <c r="E8" s="37"/>
      <c r="F8" s="38"/>
      <c r="H8" s="50" t="s">
        <v>86</v>
      </c>
      <c r="I8" s="46" t="s">
        <v>87</v>
      </c>
    </row>
    <row r="9" spans="1:9" s="6" customFormat="1" x14ac:dyDescent="0.25">
      <c r="A9" s="40" t="s">
        <v>91</v>
      </c>
      <c r="B9" s="37"/>
      <c r="C9" s="37"/>
      <c r="D9" s="37"/>
      <c r="E9" s="37"/>
      <c r="F9" s="38"/>
      <c r="H9" s="50" t="s">
        <v>82</v>
      </c>
      <c r="I9" s="51" t="s">
        <v>81</v>
      </c>
    </row>
    <row r="10" spans="1:9" s="6" customFormat="1" ht="15.75" thickBot="1" x14ac:dyDescent="0.3">
      <c r="A10" s="41" t="s">
        <v>78</v>
      </c>
      <c r="B10" s="39"/>
      <c r="C10" s="39"/>
      <c r="D10" s="39"/>
      <c r="E10" s="39"/>
      <c r="F10" s="16"/>
      <c r="H10" s="50" t="s">
        <v>83</v>
      </c>
      <c r="I10" s="56" t="s">
        <v>107</v>
      </c>
    </row>
    <row r="11" spans="1:9" s="6" customFormat="1" x14ac:dyDescent="0.25">
      <c r="H11" s="50" t="s">
        <v>84</v>
      </c>
      <c r="I11" s="56" t="s">
        <v>108</v>
      </c>
    </row>
    <row r="12" spans="1:9" s="6" customFormat="1" ht="30.75" customHeight="1" x14ac:dyDescent="0.25">
      <c r="H12" s="52" t="s">
        <v>85</v>
      </c>
      <c r="I12" s="56" t="s">
        <v>98</v>
      </c>
    </row>
    <row r="13" spans="1:9" s="6" customFormat="1" ht="30.75" customHeight="1" thickBot="1" x14ac:dyDescent="0.3">
      <c r="H13" s="54" t="s">
        <v>114</v>
      </c>
      <c r="I13" s="57" t="s">
        <v>115</v>
      </c>
    </row>
    <row r="14" spans="1:9" s="6" customFormat="1" ht="15.75" thickBot="1" x14ac:dyDescent="0.3">
      <c r="A14"/>
      <c r="B14"/>
      <c r="C14"/>
      <c r="D14"/>
      <c r="E14"/>
      <c r="F14"/>
      <c r="H14"/>
      <c r="I14"/>
    </row>
    <row r="15" spans="1:9" ht="90" x14ac:dyDescent="0.25">
      <c r="A15" s="42" t="s">
        <v>71</v>
      </c>
      <c r="B15" s="43" t="s">
        <v>74</v>
      </c>
      <c r="C15" s="43" t="s">
        <v>75</v>
      </c>
      <c r="D15" s="43" t="s">
        <v>1</v>
      </c>
      <c r="E15" s="44" t="s">
        <v>19</v>
      </c>
      <c r="H15" s="90" t="s">
        <v>88</v>
      </c>
      <c r="I15" s="91"/>
    </row>
    <row r="16" spans="1:9" ht="42.75" customHeight="1" x14ac:dyDescent="0.25">
      <c r="A16" s="45" t="s">
        <v>72</v>
      </c>
      <c r="B16" s="4"/>
      <c r="C16" s="4"/>
      <c r="D16" s="4"/>
      <c r="E16" s="46"/>
      <c r="H16" s="52" t="s">
        <v>90</v>
      </c>
      <c r="I16" s="53" t="s">
        <v>99</v>
      </c>
    </row>
    <row r="17" spans="1:9" ht="72.75" customHeight="1" x14ac:dyDescent="0.25">
      <c r="A17" s="45" t="s">
        <v>112</v>
      </c>
      <c r="B17" s="4"/>
      <c r="C17" s="4"/>
      <c r="D17" s="4"/>
      <c r="E17" s="46"/>
      <c r="H17" s="52" t="s">
        <v>89</v>
      </c>
      <c r="I17" s="53" t="s">
        <v>100</v>
      </c>
    </row>
    <row r="18" spans="1:9" ht="82.5" customHeight="1" thickBot="1" x14ac:dyDescent="0.3">
      <c r="A18" s="47" t="s">
        <v>113</v>
      </c>
      <c r="B18" s="48"/>
      <c r="C18" s="48"/>
      <c r="D18" s="48"/>
      <c r="E18" s="49"/>
      <c r="H18" s="126" t="s">
        <v>124</v>
      </c>
      <c r="I18" s="55" t="s">
        <v>125</v>
      </c>
    </row>
    <row r="19" spans="1:9" s="6" customFormat="1" ht="15.75" thickBot="1" x14ac:dyDescent="0.3">
      <c r="A19" s="125"/>
      <c r="B19" s="37"/>
      <c r="C19" s="37"/>
      <c r="D19" s="37"/>
      <c r="E19" s="37"/>
      <c r="H19" s="123"/>
      <c r="I19" s="124"/>
    </row>
    <row r="20" spans="1:9" x14ac:dyDescent="0.25">
      <c r="H20" s="62" t="s">
        <v>1</v>
      </c>
      <c r="I20" s="63"/>
    </row>
    <row r="21" spans="1:9" ht="31.5" customHeight="1" thickBot="1" x14ac:dyDescent="0.3">
      <c r="H21" s="88" t="s">
        <v>92</v>
      </c>
      <c r="I21" s="89"/>
    </row>
    <row r="22" spans="1:9" ht="15.75" thickBot="1" x14ac:dyDescent="0.3">
      <c r="A22" s="65"/>
      <c r="B22" s="65"/>
      <c r="C22" s="65"/>
      <c r="D22" s="65"/>
      <c r="E22" s="65"/>
      <c r="F22" s="65"/>
      <c r="G22" s="65"/>
    </row>
    <row r="23" spans="1:9" x14ac:dyDescent="0.25">
      <c r="A23" s="103" t="s">
        <v>95</v>
      </c>
      <c r="B23" s="105" t="s">
        <v>74</v>
      </c>
      <c r="C23" s="107" t="s">
        <v>75</v>
      </c>
      <c r="D23" s="108"/>
      <c r="E23" s="43" t="s">
        <v>1</v>
      </c>
      <c r="F23" s="44" t="s">
        <v>19</v>
      </c>
      <c r="G23" s="65"/>
    </row>
    <row r="24" spans="1:9" x14ac:dyDescent="0.25">
      <c r="A24" s="104"/>
      <c r="B24" s="106"/>
      <c r="C24" s="64" t="s">
        <v>93</v>
      </c>
      <c r="D24" s="64" t="s">
        <v>94</v>
      </c>
      <c r="E24" s="58"/>
      <c r="F24" s="59"/>
      <c r="G24" s="65"/>
    </row>
    <row r="25" spans="1:9" x14ac:dyDescent="0.25">
      <c r="A25" s="45" t="s">
        <v>72</v>
      </c>
      <c r="B25" s="4">
        <f>24*500</f>
        <v>12000</v>
      </c>
      <c r="C25" s="4">
        <f>5*530+4*275+275</f>
        <v>4025</v>
      </c>
      <c r="D25" s="4">
        <f>5*4*106+4*3*147+3*106</f>
        <v>4202</v>
      </c>
      <c r="E25" s="4">
        <f>100*0.75+500*0.75</f>
        <v>450</v>
      </c>
      <c r="F25" s="46">
        <f>SUM(C25:E25,B25)</f>
        <v>20677</v>
      </c>
      <c r="G25" s="65"/>
    </row>
    <row r="26" spans="1:9" x14ac:dyDescent="0.25">
      <c r="A26" s="45" t="s">
        <v>112</v>
      </c>
      <c r="B26" s="4">
        <f>24*250</f>
        <v>6000</v>
      </c>
      <c r="C26" s="4">
        <f>4*530+530</f>
        <v>2650</v>
      </c>
      <c r="D26" s="4">
        <f>4*3*147+3*106</f>
        <v>2082</v>
      </c>
      <c r="E26" s="4">
        <f>100*0.75+500*0.75+400*0.75</f>
        <v>750</v>
      </c>
      <c r="F26" s="46">
        <f>SUM(C26:E26,B26)</f>
        <v>11482</v>
      </c>
      <c r="G26" s="65"/>
    </row>
    <row r="27" spans="1:9" ht="15.75" thickBot="1" x14ac:dyDescent="0.3">
      <c r="A27" s="47" t="s">
        <v>113</v>
      </c>
      <c r="B27" s="48">
        <f>24*250</f>
        <v>6000</v>
      </c>
      <c r="C27" s="48">
        <f>5*530</f>
        <v>2650</v>
      </c>
      <c r="D27" s="48">
        <f>5*4*106</f>
        <v>2120</v>
      </c>
      <c r="E27" s="48">
        <f>500*0.75</f>
        <v>375</v>
      </c>
      <c r="F27" s="49">
        <f>SUM(C27:E27,B27)</f>
        <v>11145</v>
      </c>
      <c r="G27" s="65"/>
    </row>
    <row r="28" spans="1:9" s="6" customFormat="1" ht="15.75" thickBot="1" x14ac:dyDescent="0.3">
      <c r="A28" s="66"/>
      <c r="B28" s="67"/>
      <c r="C28" s="67"/>
      <c r="D28" s="67"/>
      <c r="E28" s="67"/>
      <c r="F28" s="119">
        <f>SUM(F25:F27)</f>
        <v>43304</v>
      </c>
      <c r="G28" s="65"/>
    </row>
    <row r="29" spans="1:9" s="6" customFormat="1" x14ac:dyDescent="0.25">
      <c r="A29" s="66"/>
      <c r="B29" s="67"/>
      <c r="C29" s="67"/>
      <c r="D29" s="67"/>
      <c r="E29" s="67"/>
      <c r="F29" s="67"/>
      <c r="G29" s="65"/>
    </row>
    <row r="30" spans="1:9" ht="15.75" thickBot="1" x14ac:dyDescent="0.3">
      <c r="A30" s="65"/>
      <c r="B30" s="65"/>
      <c r="C30" s="65"/>
      <c r="D30" s="65"/>
      <c r="E30" s="65"/>
      <c r="F30" s="65"/>
      <c r="G30" s="65"/>
    </row>
    <row r="31" spans="1:9" x14ac:dyDescent="0.25">
      <c r="A31" s="103" t="s">
        <v>96</v>
      </c>
      <c r="B31" s="105" t="s">
        <v>74</v>
      </c>
      <c r="C31" s="107" t="s">
        <v>75</v>
      </c>
      <c r="D31" s="108"/>
      <c r="E31" s="43" t="s">
        <v>1</v>
      </c>
      <c r="F31" s="44" t="s">
        <v>19</v>
      </c>
      <c r="G31" s="65"/>
    </row>
    <row r="32" spans="1:9" x14ac:dyDescent="0.25">
      <c r="A32" s="104"/>
      <c r="B32" s="106"/>
      <c r="C32" s="64" t="s">
        <v>93</v>
      </c>
      <c r="D32" s="64" t="s">
        <v>94</v>
      </c>
      <c r="E32" s="58"/>
      <c r="F32" s="59"/>
      <c r="G32" s="65"/>
    </row>
    <row r="33" spans="1:7" x14ac:dyDescent="0.25">
      <c r="A33" s="45" t="s">
        <v>72</v>
      </c>
      <c r="B33" s="4">
        <f>24*500</f>
        <v>12000</v>
      </c>
      <c r="C33" s="4">
        <f>5*530+4*275+275</f>
        <v>4025</v>
      </c>
      <c r="D33" s="4">
        <f>5*4*106+4*3*147+3*106</f>
        <v>4202</v>
      </c>
      <c r="E33" s="3">
        <v>0</v>
      </c>
      <c r="F33" s="46">
        <f>SUM(C33:E33,B33)</f>
        <v>20227</v>
      </c>
      <c r="G33" s="65"/>
    </row>
    <row r="34" spans="1:7" x14ac:dyDescent="0.25">
      <c r="A34" s="45" t="s">
        <v>76</v>
      </c>
      <c r="B34" s="4">
        <f>24*250</f>
        <v>6000</v>
      </c>
      <c r="C34" s="4">
        <f>4*530+530</f>
        <v>2650</v>
      </c>
      <c r="D34" s="4">
        <f>4*3*147+3*106</f>
        <v>2082</v>
      </c>
      <c r="E34" s="3">
        <v>0</v>
      </c>
      <c r="F34" s="46">
        <f>SUM(C34:E34,B34)</f>
        <v>10732</v>
      </c>
      <c r="G34" s="65"/>
    </row>
    <row r="35" spans="1:7" ht="15.75" thickBot="1" x14ac:dyDescent="0.3">
      <c r="A35" s="47" t="s">
        <v>73</v>
      </c>
      <c r="B35" s="48">
        <f>24*250</f>
        <v>6000</v>
      </c>
      <c r="C35" s="48">
        <f>5*530</f>
        <v>2650</v>
      </c>
      <c r="D35" s="48">
        <f>5*4*106</f>
        <v>2120</v>
      </c>
      <c r="E35" s="61">
        <v>0</v>
      </c>
      <c r="F35" s="49">
        <f>SUM(C35:E35,B35)</f>
        <v>10770</v>
      </c>
      <c r="G35" s="65"/>
    </row>
    <row r="36" spans="1:7" ht="15.75" thickBot="1" x14ac:dyDescent="0.3">
      <c r="A36" s="65"/>
      <c r="B36" s="65"/>
      <c r="C36" s="65"/>
      <c r="D36" s="65"/>
      <c r="E36" s="65"/>
      <c r="F36" s="119">
        <f>SUM(F33:F35)</f>
        <v>41729</v>
      </c>
      <c r="G36" s="65"/>
    </row>
  </sheetData>
  <mergeCells count="15">
    <mergeCell ref="A23:A24"/>
    <mergeCell ref="B23:B24"/>
    <mergeCell ref="C23:D23"/>
    <mergeCell ref="A31:A32"/>
    <mergeCell ref="B31:B32"/>
    <mergeCell ref="C31:D31"/>
    <mergeCell ref="H21:I21"/>
    <mergeCell ref="H15:I15"/>
    <mergeCell ref="H1:I1"/>
    <mergeCell ref="H7:I7"/>
    <mergeCell ref="A1:F1"/>
    <mergeCell ref="A2:F2"/>
    <mergeCell ref="A3:F3"/>
    <mergeCell ref="A5:F5"/>
    <mergeCell ref="A4:F4"/>
  </mergeCells>
  <pageMargins left="0.70866141732283472" right="0.70866141732283472" top="0.74803149606299213" bottom="0.74803149606299213" header="0.31496062992125984" footer="0.31496062992125984"/>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J11" sqref="J11"/>
    </sheetView>
  </sheetViews>
  <sheetFormatPr defaultRowHeight="15" x14ac:dyDescent="0.25"/>
  <cols>
    <col min="1" max="1" width="14.85546875" customWidth="1"/>
    <col min="2" max="2" width="14.5703125" customWidth="1"/>
    <col min="3" max="3" width="16.42578125" style="6" customWidth="1"/>
    <col min="4" max="4" width="28.85546875" customWidth="1"/>
    <col min="5" max="5" width="10.42578125" bestFit="1" customWidth="1"/>
    <col min="8" max="8" width="17.28515625" customWidth="1"/>
    <col min="9" max="9" width="24" customWidth="1"/>
    <col min="10" max="10" width="25.5703125" customWidth="1"/>
  </cols>
  <sheetData>
    <row r="1" spans="1:10" ht="15.75" thickBot="1" x14ac:dyDescent="0.3"/>
    <row r="2" spans="1:10" ht="30" customHeight="1" x14ac:dyDescent="0.25">
      <c r="A2" s="103" t="s">
        <v>95</v>
      </c>
      <c r="B2" s="105" t="s">
        <v>74</v>
      </c>
      <c r="C2" s="107" t="s">
        <v>75</v>
      </c>
      <c r="D2" s="108"/>
      <c r="E2" s="43" t="s">
        <v>1</v>
      </c>
      <c r="F2" s="44" t="s">
        <v>19</v>
      </c>
    </row>
    <row r="3" spans="1:10" s="6" customFormat="1" x14ac:dyDescent="0.25">
      <c r="A3" s="104"/>
      <c r="B3" s="106"/>
      <c r="C3" s="68" t="s">
        <v>93</v>
      </c>
      <c r="D3" s="68" t="s">
        <v>94</v>
      </c>
      <c r="E3" s="58"/>
      <c r="F3" s="59"/>
      <c r="G3" s="128" t="s">
        <v>104</v>
      </c>
      <c r="H3" s="69" t="s">
        <v>93</v>
      </c>
      <c r="I3" s="69" t="s">
        <v>94</v>
      </c>
      <c r="J3" s="129" t="s">
        <v>106</v>
      </c>
    </row>
    <row r="4" spans="1:10" ht="37.5" customHeight="1" x14ac:dyDescent="0.25">
      <c r="A4" s="45" t="s">
        <v>72</v>
      </c>
      <c r="B4" s="4">
        <f>24*500</f>
        <v>12000</v>
      </c>
      <c r="C4" s="4">
        <f>5*530+4*275+275</f>
        <v>4025</v>
      </c>
      <c r="D4" s="4">
        <f>5*4*106+4*3*147+3*106</f>
        <v>4202</v>
      </c>
      <c r="E4" s="4">
        <f>100*0.75+500*0.75</f>
        <v>450</v>
      </c>
      <c r="F4" s="46">
        <f>SUM(C4:E4,B4)</f>
        <v>20677</v>
      </c>
      <c r="G4" s="127" t="s">
        <v>119</v>
      </c>
      <c r="H4" s="4" t="s">
        <v>128</v>
      </c>
      <c r="I4" s="4" t="s">
        <v>129</v>
      </c>
      <c r="J4" s="4" t="s">
        <v>121</v>
      </c>
    </row>
    <row r="5" spans="1:10" ht="36.75" customHeight="1" x14ac:dyDescent="0.25">
      <c r="A5" s="45" t="s">
        <v>112</v>
      </c>
      <c r="B5" s="4">
        <f>24*250</f>
        <v>6000</v>
      </c>
      <c r="C5" s="4">
        <f>4*530+530</f>
        <v>2650</v>
      </c>
      <c r="D5" s="4">
        <f>4*3*147+3*106</f>
        <v>2082</v>
      </c>
      <c r="E5" s="4">
        <f>100*0.75+500*0.75+400*0.75</f>
        <v>750</v>
      </c>
      <c r="F5" s="46">
        <f>SUM(C5:E5,B5)</f>
        <v>11482</v>
      </c>
      <c r="G5" s="127" t="s">
        <v>120</v>
      </c>
      <c r="H5" s="4" t="s">
        <v>130</v>
      </c>
      <c r="I5" s="4" t="s">
        <v>131</v>
      </c>
      <c r="J5" s="4" t="s">
        <v>122</v>
      </c>
    </row>
    <row r="6" spans="1:10" ht="37.5" customHeight="1" thickBot="1" x14ac:dyDescent="0.3">
      <c r="A6" s="47" t="s">
        <v>113</v>
      </c>
      <c r="B6" s="48">
        <f>24*250</f>
        <v>6000</v>
      </c>
      <c r="C6" s="48">
        <f>5*530</f>
        <v>2650</v>
      </c>
      <c r="D6" s="48">
        <f>5*4*106</f>
        <v>2120</v>
      </c>
      <c r="E6" s="48">
        <f>500*0.75</f>
        <v>375</v>
      </c>
      <c r="F6" s="49">
        <f>SUM(C6:E6,B6)</f>
        <v>11145</v>
      </c>
      <c r="G6" s="127" t="s">
        <v>120</v>
      </c>
      <c r="H6" s="4" t="s">
        <v>116</v>
      </c>
      <c r="I6" s="4" t="s">
        <v>105</v>
      </c>
      <c r="J6" s="4" t="s">
        <v>123</v>
      </c>
    </row>
    <row r="7" spans="1:10" ht="15.75" thickBot="1" x14ac:dyDescent="0.3">
      <c r="A7" s="66"/>
      <c r="B7" s="67"/>
      <c r="C7" s="67"/>
      <c r="D7" s="67"/>
      <c r="E7" s="67"/>
      <c r="F7" s="119">
        <f>SUM(F4:F6)</f>
        <v>43304</v>
      </c>
    </row>
    <row r="8" spans="1:10" ht="102" customHeight="1" x14ac:dyDescent="0.25">
      <c r="A8" s="66"/>
      <c r="B8" s="67"/>
      <c r="C8" s="67"/>
      <c r="D8" s="67"/>
      <c r="E8" s="67"/>
      <c r="F8" s="67"/>
    </row>
    <row r="9" spans="1:10" ht="15.75" thickBot="1" x14ac:dyDescent="0.3">
      <c r="A9" s="65"/>
      <c r="B9" s="65"/>
      <c r="C9" s="65"/>
      <c r="D9" s="65"/>
      <c r="E9" s="65"/>
      <c r="F9" s="65"/>
    </row>
    <row r="10" spans="1:10" ht="27.75" customHeight="1" x14ac:dyDescent="0.25">
      <c r="A10" s="103" t="s">
        <v>96</v>
      </c>
      <c r="B10" s="105" t="s">
        <v>74</v>
      </c>
      <c r="C10" s="107" t="s">
        <v>75</v>
      </c>
      <c r="D10" s="108"/>
      <c r="E10" s="43" t="s">
        <v>1</v>
      </c>
      <c r="F10" s="44" t="s">
        <v>19</v>
      </c>
    </row>
    <row r="11" spans="1:10" ht="42" customHeight="1" x14ac:dyDescent="0.25">
      <c r="A11" s="104"/>
      <c r="B11" s="106"/>
      <c r="C11" s="68" t="s">
        <v>93</v>
      </c>
      <c r="D11" s="68" t="s">
        <v>94</v>
      </c>
      <c r="E11" s="58"/>
      <c r="F11" s="59"/>
    </row>
    <row r="12" spans="1:10" x14ac:dyDescent="0.25">
      <c r="A12" s="45" t="s">
        <v>72</v>
      </c>
      <c r="B12" s="4">
        <f>24*500</f>
        <v>12000</v>
      </c>
      <c r="C12" s="4">
        <v>4025</v>
      </c>
      <c r="D12" s="4">
        <v>4202</v>
      </c>
      <c r="E12" s="3">
        <v>0</v>
      </c>
      <c r="F12" s="46">
        <f>SUM(C12:E12,B12)</f>
        <v>20227</v>
      </c>
    </row>
    <row r="13" spans="1:10" ht="39" customHeight="1" x14ac:dyDescent="0.25">
      <c r="A13" s="45" t="s">
        <v>76</v>
      </c>
      <c r="B13" s="4">
        <f>24*250</f>
        <v>6000</v>
      </c>
      <c r="C13" s="4">
        <v>2650</v>
      </c>
      <c r="D13" s="4">
        <v>2082</v>
      </c>
      <c r="E13" s="3">
        <v>0</v>
      </c>
      <c r="F13" s="46">
        <f>SUM(C13:E13,B13)</f>
        <v>10732</v>
      </c>
    </row>
    <row r="14" spans="1:10" ht="49.5" customHeight="1" thickBot="1" x14ac:dyDescent="0.3">
      <c r="A14" s="47" t="s">
        <v>73</v>
      </c>
      <c r="B14" s="48">
        <f>24*250</f>
        <v>6000</v>
      </c>
      <c r="C14" s="48">
        <v>2650</v>
      </c>
      <c r="D14" s="48">
        <v>2120</v>
      </c>
      <c r="E14" s="61">
        <v>0</v>
      </c>
      <c r="F14" s="49">
        <f>SUM(C14:E14,B14)</f>
        <v>10770</v>
      </c>
    </row>
    <row r="15" spans="1:10" ht="59.25" customHeight="1" thickBot="1" x14ac:dyDescent="0.3">
      <c r="A15" s="65"/>
      <c r="B15" s="65"/>
      <c r="C15" s="65"/>
      <c r="D15" s="65"/>
      <c r="E15" s="65"/>
      <c r="F15" s="119">
        <f>SUM(F12:F14)</f>
        <v>41729</v>
      </c>
    </row>
    <row r="23" spans="1:6" ht="30" hidden="1" x14ac:dyDescent="0.25">
      <c r="A23" s="103" t="s">
        <v>97</v>
      </c>
      <c r="B23" s="105" t="s">
        <v>74</v>
      </c>
      <c r="C23" s="107" t="s">
        <v>75</v>
      </c>
      <c r="D23" s="108"/>
      <c r="E23" s="43" t="s">
        <v>1</v>
      </c>
      <c r="F23" s="44" t="s">
        <v>19</v>
      </c>
    </row>
    <row r="24" spans="1:6" hidden="1" x14ac:dyDescent="0.25">
      <c r="A24" s="104"/>
      <c r="B24" s="106"/>
      <c r="C24" s="60" t="s">
        <v>93</v>
      </c>
      <c r="D24" s="60" t="s">
        <v>94</v>
      </c>
      <c r="E24" s="58"/>
      <c r="F24" s="59"/>
    </row>
    <row r="25" spans="1:6" ht="30.75" hidden="1" customHeight="1" x14ac:dyDescent="0.25">
      <c r="A25" s="45" t="s">
        <v>72</v>
      </c>
      <c r="B25" s="4">
        <v>6000</v>
      </c>
      <c r="C25" s="4">
        <v>1375</v>
      </c>
      <c r="D25" s="4">
        <v>2120</v>
      </c>
      <c r="E25" s="3">
        <v>45</v>
      </c>
      <c r="F25" s="46">
        <f>SUM(C25:E25,B25)</f>
        <v>9540</v>
      </c>
    </row>
    <row r="26" spans="1:6" ht="34.5" hidden="1" customHeight="1" x14ac:dyDescent="0.25">
      <c r="A26" s="45" t="s">
        <v>76</v>
      </c>
      <c r="B26" s="4">
        <v>3000</v>
      </c>
      <c r="C26" s="4">
        <v>1375</v>
      </c>
      <c r="D26" s="4">
        <v>2120</v>
      </c>
      <c r="E26" s="3">
        <v>45</v>
      </c>
      <c r="F26" s="46">
        <f>SUM(C26:E26,B26)</f>
        <v>6540</v>
      </c>
    </row>
    <row r="27" spans="1:6" ht="40.5" hidden="1" customHeight="1" thickBot="1" x14ac:dyDescent="0.3">
      <c r="A27" s="47" t="s">
        <v>73</v>
      </c>
      <c r="B27" s="48">
        <v>3000</v>
      </c>
      <c r="C27" s="48">
        <v>0</v>
      </c>
      <c r="D27" s="48">
        <v>0</v>
      </c>
      <c r="E27" s="48">
        <v>300</v>
      </c>
      <c r="F27" s="49">
        <f>SUM(C27:E27,B27)</f>
        <v>3300</v>
      </c>
    </row>
  </sheetData>
  <mergeCells count="9">
    <mergeCell ref="A2:A3"/>
    <mergeCell ref="B2:B3"/>
    <mergeCell ref="C2:D2"/>
    <mergeCell ref="A23:A24"/>
    <mergeCell ref="B23:B24"/>
    <mergeCell ref="C23:D23"/>
    <mergeCell ref="A10:A11"/>
    <mergeCell ref="B10:B11"/>
    <mergeCell ref="C10:D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16" zoomScaleNormal="100" workbookViewId="0">
      <selection activeCell="F20" sqref="F20"/>
    </sheetView>
  </sheetViews>
  <sheetFormatPr defaultRowHeight="15" x14ac:dyDescent="0.25"/>
  <cols>
    <col min="1" max="1" width="39.5703125" customWidth="1"/>
    <col min="2" max="2" width="22.28515625" customWidth="1"/>
    <col min="3" max="3" width="25.140625" customWidth="1"/>
    <col min="4" max="4" width="12" customWidth="1"/>
    <col min="5" max="5" width="14.28515625" customWidth="1"/>
  </cols>
  <sheetData>
    <row r="1" spans="1:3" x14ac:dyDescent="0.25">
      <c r="A1" s="3" t="s">
        <v>2</v>
      </c>
      <c r="B1" s="4"/>
    </row>
    <row r="2" spans="1:3" x14ac:dyDescent="0.25">
      <c r="A2" s="4" t="s">
        <v>4</v>
      </c>
      <c r="B2" s="4" t="s">
        <v>13</v>
      </c>
    </row>
    <row r="3" spans="1:3" x14ac:dyDescent="0.25">
      <c r="A3" s="4" t="s">
        <v>58</v>
      </c>
      <c r="B3" s="4" t="s">
        <v>5</v>
      </c>
    </row>
    <row r="5" spans="1:3" s="1" customFormat="1" x14ac:dyDescent="0.25">
      <c r="A5" s="2" t="s">
        <v>3</v>
      </c>
      <c r="B5" s="2" t="s">
        <v>18</v>
      </c>
    </row>
    <row r="6" spans="1:3" x14ac:dyDescent="0.25">
      <c r="A6" s="4" t="s">
        <v>6</v>
      </c>
      <c r="B6" s="5"/>
    </row>
    <row r="7" spans="1:3" x14ac:dyDescent="0.25">
      <c r="A7" s="4" t="s">
        <v>7</v>
      </c>
      <c r="B7" s="4" t="s">
        <v>8</v>
      </c>
    </row>
    <row r="8" spans="1:3" x14ac:dyDescent="0.25">
      <c r="A8" s="4" t="s">
        <v>10</v>
      </c>
      <c r="B8" s="4" t="s">
        <v>9</v>
      </c>
    </row>
    <row r="9" spans="1:3" x14ac:dyDescent="0.25">
      <c r="A9" s="4" t="s">
        <v>11</v>
      </c>
      <c r="B9" s="4" t="s">
        <v>12</v>
      </c>
    </row>
    <row r="12" spans="1:3" x14ac:dyDescent="0.25">
      <c r="A12" s="3" t="s">
        <v>14</v>
      </c>
      <c r="B12" s="111" t="s">
        <v>17</v>
      </c>
      <c r="C12" s="111"/>
    </row>
    <row r="13" spans="1:3" s="6" customFormat="1" x14ac:dyDescent="0.25">
      <c r="A13" s="110" t="s">
        <v>15</v>
      </c>
      <c r="B13" s="112" t="s">
        <v>59</v>
      </c>
      <c r="C13" s="112"/>
    </row>
    <row r="14" spans="1:3" s="6" customFormat="1" x14ac:dyDescent="0.25">
      <c r="A14" s="110"/>
      <c r="B14" s="109" t="s">
        <v>60</v>
      </c>
      <c r="C14" s="109"/>
    </row>
    <row r="15" spans="1:3" s="6" customFormat="1" x14ac:dyDescent="0.25">
      <c r="A15" s="110"/>
      <c r="B15" s="109" t="s">
        <v>61</v>
      </c>
      <c r="C15" s="109"/>
    </row>
    <row r="16" spans="1:3" s="6" customFormat="1" x14ac:dyDescent="0.25">
      <c r="A16" s="110"/>
      <c r="B16" s="109" t="s">
        <v>62</v>
      </c>
      <c r="C16" s="109"/>
    </row>
    <row r="17" spans="1:6" s="6" customFormat="1" x14ac:dyDescent="0.25">
      <c r="A17" s="110"/>
      <c r="B17" s="109" t="s">
        <v>63</v>
      </c>
      <c r="C17" s="109"/>
    </row>
    <row r="18" spans="1:6" s="6" customFormat="1" x14ac:dyDescent="0.25">
      <c r="A18" s="110"/>
      <c r="B18" s="109" t="s">
        <v>64</v>
      </c>
      <c r="C18" s="109"/>
    </row>
    <row r="19" spans="1:6" s="22" customFormat="1" ht="15.75" customHeight="1" x14ac:dyDescent="0.25">
      <c r="A19" s="110"/>
      <c r="B19" s="110" t="s">
        <v>103</v>
      </c>
      <c r="C19" s="110"/>
    </row>
    <row r="20" spans="1:6" ht="45.75" customHeight="1" x14ac:dyDescent="0.25">
      <c r="A20" s="113" t="s">
        <v>16</v>
      </c>
      <c r="B20" s="113" t="s">
        <v>24</v>
      </c>
      <c r="C20" s="9" t="s">
        <v>29</v>
      </c>
    </row>
    <row r="21" spans="1:6" ht="8.25" hidden="1" customHeight="1" x14ac:dyDescent="0.25">
      <c r="A21" s="116"/>
      <c r="B21" s="115"/>
      <c r="C21" s="10"/>
    </row>
    <row r="22" spans="1:6" ht="15" customHeight="1" x14ac:dyDescent="0.25">
      <c r="A22" s="116"/>
      <c r="B22" s="117" t="s">
        <v>26</v>
      </c>
      <c r="C22" s="113" t="s">
        <v>29</v>
      </c>
    </row>
    <row r="23" spans="1:6" ht="23.25" customHeight="1" x14ac:dyDescent="0.25">
      <c r="A23" s="116"/>
      <c r="B23" s="118"/>
      <c r="C23" s="114"/>
      <c r="F23" s="11"/>
    </row>
    <row r="24" spans="1:6" ht="10.5" hidden="1" customHeight="1" x14ac:dyDescent="0.25">
      <c r="A24" s="116"/>
      <c r="B24" s="118"/>
      <c r="C24" s="114"/>
      <c r="F24" s="11" t="s">
        <v>25</v>
      </c>
    </row>
    <row r="25" spans="1:6" s="6" customFormat="1" ht="15" hidden="1" customHeight="1" x14ac:dyDescent="0.25">
      <c r="A25" s="116"/>
      <c r="B25" s="118"/>
      <c r="C25" s="114"/>
      <c r="F25" s="11"/>
    </row>
    <row r="26" spans="1:6" ht="15" hidden="1" customHeight="1" x14ac:dyDescent="0.25">
      <c r="A26" s="116"/>
      <c r="B26" s="118"/>
      <c r="C26" s="115"/>
      <c r="F26" s="11" t="s">
        <v>27</v>
      </c>
    </row>
    <row r="27" spans="1:6" s="6" customFormat="1" ht="129" customHeight="1" x14ac:dyDescent="0.25">
      <c r="A27" s="114"/>
      <c r="B27" s="12" t="s">
        <v>28</v>
      </c>
      <c r="C27" s="12" t="s">
        <v>101</v>
      </c>
      <c r="F27" s="11"/>
    </row>
    <row r="28" spans="1:6" s="6" customFormat="1" ht="138.75" customHeight="1" x14ac:dyDescent="0.25">
      <c r="A28" s="115"/>
      <c r="B28" s="12" t="s">
        <v>30</v>
      </c>
      <c r="C28" s="12" t="s">
        <v>102</v>
      </c>
      <c r="F28" s="11"/>
    </row>
    <row r="29" spans="1:6" ht="120" x14ac:dyDescent="0.25">
      <c r="A29" s="7" t="s">
        <v>21</v>
      </c>
      <c r="B29" s="8" t="s">
        <v>22</v>
      </c>
      <c r="C29" s="4"/>
    </row>
    <row r="30" spans="1:6" ht="15" customHeight="1" x14ac:dyDescent="0.25">
      <c r="A30" s="2" t="s">
        <v>23</v>
      </c>
      <c r="B30" t="s">
        <v>20</v>
      </c>
    </row>
  </sheetData>
  <mergeCells count="13">
    <mergeCell ref="C22:C26"/>
    <mergeCell ref="A20:A28"/>
    <mergeCell ref="B19:C19"/>
    <mergeCell ref="B20:B21"/>
    <mergeCell ref="B22:B26"/>
    <mergeCell ref="B18:C18"/>
    <mergeCell ref="A13:A19"/>
    <mergeCell ref="B12:C12"/>
    <mergeCell ref="B13:C13"/>
    <mergeCell ref="B14:C14"/>
    <mergeCell ref="B15:C15"/>
    <mergeCell ref="B16:C16"/>
    <mergeCell ref="B17:C17"/>
  </mergeCells>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3</vt:i4>
      </vt:variant>
    </vt:vector>
  </HeadingPairs>
  <TitlesOfParts>
    <vt:vector size="8" baseType="lpstr">
      <vt:lpstr>Leírás</vt:lpstr>
      <vt:lpstr>Szakmai Feladat</vt:lpstr>
      <vt:lpstr>Pénzügyi feladat</vt:lpstr>
      <vt:lpstr>Megoldás</vt:lpstr>
      <vt:lpstr>Pénzügyi feladat segédtáblák</vt:lpstr>
      <vt:lpstr>'Pénzügyi feladat segédtáblák'!_ftn1</vt:lpstr>
      <vt:lpstr>'Pénzügyi feladat segédtáblák'!_ftnref1</vt:lpstr>
      <vt:lpstr>'Pénzügyi feladat'!Nyomtatási_terület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Csigi Klaudia</dc:creator>
  <cp:lastModifiedBy>Laczó Ilona Éva</cp:lastModifiedBy>
  <cp:lastPrinted>2019-01-16T09:03:07Z</cp:lastPrinted>
  <dcterms:created xsi:type="dcterms:W3CDTF">2016-01-12T14:08:20Z</dcterms:created>
  <dcterms:modified xsi:type="dcterms:W3CDTF">2019-01-16T09:28:08Z</dcterms:modified>
</cp:coreProperties>
</file>